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xl/comments4.xml" ContentType="application/vnd.openxmlformats-officedocument.spreadsheetml.comments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0260" windowHeight="8265" tabRatio="845" activeTab="7"/>
  </bookViews>
  <sheets>
    <sheet name="INDICE" sheetId="28" r:id="rId1"/>
    <sheet name="PC" sheetId="21" r:id="rId2"/>
    <sheet name="PEP C " sheetId="22" r:id="rId3"/>
    <sheet name="CC C" sheetId="23" r:id="rId4"/>
    <sheet name="Presupt. BO L1070" sheetId="24" r:id="rId5"/>
    <sheet name="PEP BO L1070" sheetId="25" r:id="rId6"/>
    <sheet name="CC BO L1070" sheetId="26" r:id="rId7"/>
    <sheet name="POA  CI BO L1070" sheetId="29" r:id="rId8"/>
    <sheet name="POA Cronog BO L1070" sheetId="30" r:id="rId9"/>
    <sheet name="POA PD BO L1070" sheetId="27" r:id="rId10"/>
  </sheets>
  <definedNames>
    <definedName name="_2" localSheetId="6">#REF!</definedName>
    <definedName name="_2" localSheetId="1">#REF!</definedName>
    <definedName name="_2" localSheetId="5">#REF!</definedName>
    <definedName name="_2" localSheetId="2">#REF!</definedName>
    <definedName name="_2" localSheetId="8">#REF!</definedName>
    <definedName name="_2" localSheetId="4">#REF!</definedName>
    <definedName name="_2">#REF!</definedName>
    <definedName name="_6" localSheetId="6">#REF!</definedName>
    <definedName name="_6" localSheetId="1">#REF!</definedName>
    <definedName name="_6" localSheetId="5">#REF!</definedName>
    <definedName name="_6" localSheetId="2">#REF!</definedName>
    <definedName name="_6" localSheetId="8">#REF!</definedName>
    <definedName name="_6" localSheetId="4">#REF!</definedName>
    <definedName name="_6">#REF!</definedName>
    <definedName name="_Fill" localSheetId="6" hidden="1">#REF!</definedName>
    <definedName name="_Fill" localSheetId="1" hidden="1">#REF!</definedName>
    <definedName name="_Fill" localSheetId="5" hidden="1">#REF!</definedName>
    <definedName name="_Fill" localSheetId="2" hidden="1">#REF!</definedName>
    <definedName name="_Fill" localSheetId="8" hidden="1">#REF!</definedName>
    <definedName name="_Fill" localSheetId="4" hidden="1">#REF!</definedName>
    <definedName name="_Fill" hidden="1">#REF!</definedName>
    <definedName name="aaa" localSheetId="6">#REF!</definedName>
    <definedName name="aaa" localSheetId="1">#REF!</definedName>
    <definedName name="aaa" localSheetId="5">#REF!</definedName>
    <definedName name="aaa" localSheetId="2">#REF!</definedName>
    <definedName name="aaa" localSheetId="8">#REF!</definedName>
    <definedName name="aaa" localSheetId="4">#REF!</definedName>
    <definedName name="aaa">#REF!</definedName>
    <definedName name="e" localSheetId="6">#REF!</definedName>
    <definedName name="e" localSheetId="1">#REF!</definedName>
    <definedName name="e" localSheetId="5">#REF!</definedName>
    <definedName name="e" localSheetId="2">#REF!</definedName>
    <definedName name="e" localSheetId="8">#REF!</definedName>
    <definedName name="e" localSheetId="4">#REF!</definedName>
    <definedName name="e">#REF!</definedName>
    <definedName name="ffff" localSheetId="6">#REF!</definedName>
    <definedName name="ffff" localSheetId="1">#REF!</definedName>
    <definedName name="ffff" localSheetId="5">#REF!</definedName>
    <definedName name="ffff" localSheetId="2">#REF!</definedName>
    <definedName name="ffff" localSheetId="8">#REF!</definedName>
    <definedName name="ffff" localSheetId="4">#REF!</definedName>
    <definedName name="ffff">#REF!</definedName>
    <definedName name="GRAFI" localSheetId="6">#REF!</definedName>
    <definedName name="GRAFI" localSheetId="1">#REF!</definedName>
    <definedName name="GRAFI" localSheetId="5">#REF!</definedName>
    <definedName name="GRAFI" localSheetId="2">#REF!</definedName>
    <definedName name="GRAFI" localSheetId="8">#REF!</definedName>
    <definedName name="GRAFI" localSheetId="4">#REF!</definedName>
    <definedName name="GRAFI">#REF!</definedName>
    <definedName name="GRAFICO" localSheetId="6">#REF!</definedName>
    <definedName name="GRAFICO" localSheetId="1">#REF!</definedName>
    <definedName name="GRAFICO" localSheetId="5">#REF!</definedName>
    <definedName name="GRAFICO" localSheetId="2">#REF!</definedName>
    <definedName name="GRAFICO" localSheetId="8">#REF!</definedName>
    <definedName name="GRAFICO" localSheetId="4">#REF!</definedName>
    <definedName name="GRAFICO">#REF!</definedName>
    <definedName name="Pres" localSheetId="6">#REF!</definedName>
    <definedName name="Pres" localSheetId="1">#REF!</definedName>
    <definedName name="Pres" localSheetId="5">#REF!</definedName>
    <definedName name="Pres" localSheetId="2">#REF!</definedName>
    <definedName name="Pres" localSheetId="8">#REF!</definedName>
    <definedName name="Pres" localSheetId="4">#REF!</definedName>
    <definedName name="Pres">#REF!</definedName>
    <definedName name="_xlnm.Print_Area" localSheetId="1">PC!$A$1:$N$108</definedName>
    <definedName name="_xlnm.Print_Area" localSheetId="5">'PEP BO L1070'!$A$1:$AI$87</definedName>
    <definedName name="_xlnm.Print_Area" localSheetId="7">'POA  CI BO L1070'!$A$1:$N$36</definedName>
    <definedName name="_xlnm.Print_Area" localSheetId="4">'Presupt. BO L1070'!$A$1:$O$76</definedName>
    <definedName name="_xlnm.Print_Titles" localSheetId="1">PC!$1:$4</definedName>
    <definedName name="_xlnm.Print_Titles" localSheetId="5">'PEP BO L1070'!$1:$4</definedName>
    <definedName name="_xlnm.Print_Titles" localSheetId="2">'PEP C '!$1:$4</definedName>
    <definedName name="_xlnm.Print_Titles" localSheetId="7">'POA  CI BO L1070'!$1:$4</definedName>
    <definedName name="_xlnm.Print_Titles" localSheetId="8">'POA Cronog BO L1070'!$1:$4</definedName>
    <definedName name="_xlnm.Print_Titles" localSheetId="9">'POA PD BO L1070'!$1:$4</definedName>
    <definedName name="_xlnm.Print_Titles" localSheetId="4">'Presupt. BO L1070'!$1:$4</definedName>
    <definedName name="Resumen" localSheetId="6">#REF!</definedName>
    <definedName name="Resumen" localSheetId="1">#REF!</definedName>
    <definedName name="Resumen" localSheetId="5">#REF!</definedName>
    <definedName name="Resumen" localSheetId="2">#REF!</definedName>
    <definedName name="Resumen" localSheetId="8">#REF!</definedName>
    <definedName name="Resumen" localSheetId="4">#REF!</definedName>
    <definedName name="Resumen">#REF!</definedName>
    <definedName name="SFGH" localSheetId="6">#REF!</definedName>
    <definedName name="SFGH" localSheetId="1">#REF!</definedName>
    <definedName name="SFGH" localSheetId="5">#REF!</definedName>
    <definedName name="SFGH" localSheetId="2">#REF!</definedName>
    <definedName name="SFGH" localSheetId="8">#REF!</definedName>
    <definedName name="SFGH" localSheetId="4">#REF!</definedName>
    <definedName name="SFGH">#REF!</definedName>
  </definedNames>
  <calcPr calcId="125725"/>
</workbook>
</file>

<file path=xl/calcChain.xml><?xml version="1.0" encoding="utf-8"?>
<calcChain xmlns="http://schemas.openxmlformats.org/spreadsheetml/2006/main">
  <c r="K26" i="29"/>
  <c r="J48" i="21"/>
  <c r="H6" i="30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5"/>
  <c r="P5" i="27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C41" i="30"/>
  <c r="C42"/>
  <c r="C58" i="22"/>
  <c r="C57"/>
  <c r="C56"/>
  <c r="C55"/>
  <c r="C54"/>
  <c r="D41" i="30" l="1"/>
  <c r="D42"/>
  <c r="G30" i="26"/>
  <c r="G31"/>
  <c r="G32"/>
  <c r="G33"/>
  <c r="G34"/>
  <c r="G35"/>
  <c r="G36"/>
  <c r="G27"/>
  <c r="A39"/>
  <c r="B39"/>
  <c r="A9"/>
  <c r="A10"/>
  <c r="A11"/>
  <c r="A12"/>
  <c r="A13"/>
  <c r="A14"/>
  <c r="A15"/>
  <c r="A16"/>
  <c r="A17"/>
  <c r="A18"/>
  <c r="A28"/>
  <c r="A29"/>
  <c r="A30"/>
  <c r="A31"/>
  <c r="A32"/>
  <c r="A33"/>
  <c r="A34"/>
  <c r="A35"/>
  <c r="A36"/>
  <c r="A37"/>
  <c r="A38"/>
  <c r="A8"/>
  <c r="C54" i="25"/>
  <c r="D54"/>
  <c r="E54"/>
  <c r="C55"/>
  <c r="D55"/>
  <c r="E55"/>
  <c r="F55"/>
  <c r="H55"/>
  <c r="J55"/>
  <c r="I72" i="21"/>
  <c r="I72" i="24" s="1"/>
  <c r="H72"/>
  <c r="A69"/>
  <c r="B69"/>
  <c r="D69"/>
  <c r="E69"/>
  <c r="G69"/>
  <c r="H69"/>
  <c r="I69"/>
  <c r="J69"/>
  <c r="K69"/>
  <c r="L69"/>
  <c r="M69"/>
  <c r="A70"/>
  <c r="B70"/>
  <c r="D70"/>
  <c r="E70"/>
  <c r="G70"/>
  <c r="H70"/>
  <c r="I70"/>
  <c r="J70"/>
  <c r="K70"/>
  <c r="L70"/>
  <c r="M70"/>
  <c r="A71"/>
  <c r="B71"/>
  <c r="D71"/>
  <c r="E71"/>
  <c r="G71"/>
  <c r="H71"/>
  <c r="I71"/>
  <c r="J71"/>
  <c r="K71"/>
  <c r="L71"/>
  <c r="M71"/>
  <c r="A72"/>
  <c r="B72"/>
  <c r="D72"/>
  <c r="E72"/>
  <c r="F72"/>
  <c r="G72"/>
  <c r="J72"/>
  <c r="K72"/>
  <c r="L72"/>
  <c r="M72"/>
  <c r="A67"/>
  <c r="B67"/>
  <c r="D67"/>
  <c r="E67"/>
  <c r="F67"/>
  <c r="G67"/>
  <c r="H67"/>
  <c r="I67"/>
  <c r="J67"/>
  <c r="K67"/>
  <c r="L67"/>
  <c r="M67"/>
  <c r="A68"/>
  <c r="B68"/>
  <c r="D68"/>
  <c r="E68"/>
  <c r="F68"/>
  <c r="G68"/>
  <c r="H68"/>
  <c r="I68"/>
  <c r="J68"/>
  <c r="K68"/>
  <c r="L68"/>
  <c r="M68"/>
  <c r="D64"/>
  <c r="E64"/>
  <c r="G64"/>
  <c r="H64"/>
  <c r="I64"/>
  <c r="J64"/>
  <c r="K64"/>
  <c r="L64"/>
  <c r="M64"/>
  <c r="D65"/>
  <c r="E65"/>
  <c r="G65"/>
  <c r="H65"/>
  <c r="I65"/>
  <c r="J65"/>
  <c r="K65"/>
  <c r="L65"/>
  <c r="M65"/>
  <c r="D66"/>
  <c r="E66"/>
  <c r="F66"/>
  <c r="G66"/>
  <c r="H66"/>
  <c r="I66"/>
  <c r="J66"/>
  <c r="K66"/>
  <c r="L66"/>
  <c r="M66"/>
  <c r="C66"/>
  <c r="B64"/>
  <c r="B65"/>
  <c r="B66"/>
  <c r="A65"/>
  <c r="A66"/>
  <c r="A64"/>
  <c r="D27" i="23"/>
  <c r="E27"/>
  <c r="F27"/>
  <c r="F27" i="26" s="1"/>
  <c r="G27" i="23"/>
  <c r="A23"/>
  <c r="A23" i="26" s="1"/>
  <c r="K57" i="22"/>
  <c r="K58"/>
  <c r="K56"/>
  <c r="G56"/>
  <c r="D24" i="23" s="1"/>
  <c r="H56" i="22"/>
  <c r="E24" i="23" s="1"/>
  <c r="I56" i="22"/>
  <c r="F24" i="23" s="1"/>
  <c r="F24" i="26" s="1"/>
  <c r="J56" i="22"/>
  <c r="G24" i="23" s="1"/>
  <c r="G57" i="22"/>
  <c r="D25" i="23" s="1"/>
  <c r="H57" i="22"/>
  <c r="E25" i="23" s="1"/>
  <c r="I57" i="22"/>
  <c r="F25" i="23" s="1"/>
  <c r="F25" i="26" s="1"/>
  <c r="J57" i="22"/>
  <c r="G25" i="23" s="1"/>
  <c r="G58" i="22"/>
  <c r="H58"/>
  <c r="I58"/>
  <c r="J58"/>
  <c r="F57"/>
  <c r="C25" i="23" s="1"/>
  <c r="F58" i="22"/>
  <c r="F56"/>
  <c r="C24" i="23" s="1"/>
  <c r="A56" i="22"/>
  <c r="A24" i="23" s="1"/>
  <c r="A24" i="26" s="1"/>
  <c r="A57" i="22"/>
  <c r="A25" i="23" s="1"/>
  <c r="A25" i="26" s="1"/>
  <c r="A58" i="22"/>
  <c r="B57"/>
  <c r="B25" i="23" s="1"/>
  <c r="B25" i="26" s="1"/>
  <c r="B58" i="22"/>
  <c r="B56"/>
  <c r="B24" i="23" s="1"/>
  <c r="B24" i="26" s="1"/>
  <c r="K70" i="21"/>
  <c r="L70"/>
  <c r="M70"/>
  <c r="N70"/>
  <c r="K69"/>
  <c r="L69"/>
  <c r="M69"/>
  <c r="N69"/>
  <c r="J69"/>
  <c r="J70"/>
  <c r="K55" i="22"/>
  <c r="K42" i="30" s="1"/>
  <c r="K54" i="22"/>
  <c r="K41" i="30" s="1"/>
  <c r="J55" i="22"/>
  <c r="G55"/>
  <c r="G55" i="25" s="1"/>
  <c r="H55" i="22"/>
  <c r="I55"/>
  <c r="I55" i="25" s="1"/>
  <c r="E42" i="30" s="1"/>
  <c r="F55" i="22"/>
  <c r="G54"/>
  <c r="G54" i="25" s="1"/>
  <c r="H54" i="22"/>
  <c r="H54" i="25" s="1"/>
  <c r="I54" i="22"/>
  <c r="F23" i="23" s="1"/>
  <c r="F23" i="26" s="1"/>
  <c r="J54" i="22"/>
  <c r="J54" i="25" s="1"/>
  <c r="F54" i="22"/>
  <c r="J26" i="29" s="1"/>
  <c r="A55" i="22"/>
  <c r="A42" i="30" s="1"/>
  <c r="B55" i="22"/>
  <c r="B42" i="27" s="1"/>
  <c r="H26" i="29" s="1"/>
  <c r="A54" i="22"/>
  <c r="A41" i="27" s="1"/>
  <c r="E26" i="29" s="1"/>
  <c r="B54" i="22"/>
  <c r="B41" i="30" s="1"/>
  <c r="K71" i="21"/>
  <c r="L71"/>
  <c r="N71"/>
  <c r="J71"/>
  <c r="K52"/>
  <c r="L52"/>
  <c r="M52"/>
  <c r="N52"/>
  <c r="J52"/>
  <c r="J19"/>
  <c r="J16"/>
  <c r="J7"/>
  <c r="D23" i="23" l="1"/>
  <c r="B55" i="25"/>
  <c r="K54"/>
  <c r="I54"/>
  <c r="E41" i="30" s="1"/>
  <c r="B23" i="23"/>
  <c r="B23" i="26" s="1"/>
  <c r="C23" i="23"/>
  <c r="G23"/>
  <c r="E23"/>
  <c r="K55" i="25"/>
  <c r="A55"/>
  <c r="F54"/>
  <c r="A54"/>
  <c r="A42" i="27"/>
  <c r="G26" i="29" s="1"/>
  <c r="A41" i="30"/>
  <c r="B42"/>
  <c r="B54" i="25"/>
  <c r="B41" i="27"/>
  <c r="F26" i="29" s="1"/>
  <c r="J51" i="21"/>
  <c r="B108" i="24" l="1"/>
  <c r="G108"/>
  <c r="H108"/>
  <c r="I108"/>
  <c r="A107"/>
  <c r="B107"/>
  <c r="C107"/>
  <c r="D107"/>
  <c r="E107"/>
  <c r="F107"/>
  <c r="G107"/>
  <c r="H107"/>
  <c r="I107"/>
  <c r="J107"/>
  <c r="K107"/>
  <c r="L107"/>
  <c r="M107"/>
  <c r="A103"/>
  <c r="B103"/>
  <c r="C103"/>
  <c r="D103"/>
  <c r="E103"/>
  <c r="F103"/>
  <c r="G103"/>
  <c r="H103"/>
  <c r="I103"/>
  <c r="K103"/>
  <c r="L103"/>
  <c r="A104"/>
  <c r="B104"/>
  <c r="D104"/>
  <c r="E104"/>
  <c r="G104"/>
  <c r="H104"/>
  <c r="I104"/>
  <c r="A105"/>
  <c r="B105"/>
  <c r="D105"/>
  <c r="E105"/>
  <c r="G105"/>
  <c r="H105"/>
  <c r="I105"/>
  <c r="A106"/>
  <c r="B106"/>
  <c r="D106"/>
  <c r="E106"/>
  <c r="G106"/>
  <c r="H106"/>
  <c r="I106"/>
  <c r="A98"/>
  <c r="B98"/>
  <c r="D98"/>
  <c r="E98"/>
  <c r="G98"/>
  <c r="H98"/>
  <c r="I98"/>
  <c r="A99"/>
  <c r="B99"/>
  <c r="C99"/>
  <c r="D99"/>
  <c r="E99"/>
  <c r="F99"/>
  <c r="G99"/>
  <c r="H99"/>
  <c r="I99"/>
  <c r="K99"/>
  <c r="L99"/>
  <c r="A100"/>
  <c r="B100"/>
  <c r="D100"/>
  <c r="E100"/>
  <c r="G100"/>
  <c r="H100"/>
  <c r="I100"/>
  <c r="A101"/>
  <c r="B101"/>
  <c r="D101"/>
  <c r="E101"/>
  <c r="G101"/>
  <c r="H101"/>
  <c r="I101"/>
  <c r="A102"/>
  <c r="B102"/>
  <c r="D102"/>
  <c r="E102"/>
  <c r="G102"/>
  <c r="H102"/>
  <c r="I102"/>
  <c r="A94"/>
  <c r="B94"/>
  <c r="D94"/>
  <c r="E94"/>
  <c r="G94"/>
  <c r="H94"/>
  <c r="I94"/>
  <c r="A95"/>
  <c r="B95"/>
  <c r="D95"/>
  <c r="E95"/>
  <c r="G95"/>
  <c r="H95"/>
  <c r="I95"/>
  <c r="A96"/>
  <c r="B96"/>
  <c r="C96"/>
  <c r="D96"/>
  <c r="E96"/>
  <c r="F96"/>
  <c r="G96"/>
  <c r="H96"/>
  <c r="I96"/>
  <c r="K96"/>
  <c r="L96"/>
  <c r="A97"/>
  <c r="B97"/>
  <c r="D97"/>
  <c r="E97"/>
  <c r="G97"/>
  <c r="H97"/>
  <c r="I97"/>
  <c r="A88"/>
  <c r="B88"/>
  <c r="D88"/>
  <c r="E88"/>
  <c r="G88"/>
  <c r="H88"/>
  <c r="I88"/>
  <c r="A89"/>
  <c r="B89"/>
  <c r="D89"/>
  <c r="E89"/>
  <c r="G89"/>
  <c r="H89"/>
  <c r="I89"/>
  <c r="A90"/>
  <c r="B90"/>
  <c r="D90"/>
  <c r="E90"/>
  <c r="G90"/>
  <c r="H90"/>
  <c r="I90"/>
  <c r="A91"/>
  <c r="B91"/>
  <c r="C91"/>
  <c r="D91"/>
  <c r="E91"/>
  <c r="F91"/>
  <c r="G91"/>
  <c r="H91"/>
  <c r="I91"/>
  <c r="K91"/>
  <c r="L91"/>
  <c r="A92"/>
  <c r="B92"/>
  <c r="D92"/>
  <c r="E92"/>
  <c r="G92"/>
  <c r="H92"/>
  <c r="I92"/>
  <c r="A93"/>
  <c r="B93"/>
  <c r="C93"/>
  <c r="D93"/>
  <c r="E93"/>
  <c r="F93"/>
  <c r="G93"/>
  <c r="H93"/>
  <c r="I93"/>
  <c r="K93"/>
  <c r="L93"/>
  <c r="A83"/>
  <c r="B83"/>
  <c r="C83"/>
  <c r="D83"/>
  <c r="E83"/>
  <c r="F83"/>
  <c r="G83"/>
  <c r="H83"/>
  <c r="I83"/>
  <c r="K83"/>
  <c r="L83"/>
  <c r="A84"/>
  <c r="B84"/>
  <c r="C84"/>
  <c r="D84"/>
  <c r="E84"/>
  <c r="F84"/>
  <c r="G84"/>
  <c r="H84"/>
  <c r="I84"/>
  <c r="K84"/>
  <c r="L84"/>
  <c r="A85"/>
  <c r="B85"/>
  <c r="C85"/>
  <c r="D85"/>
  <c r="E85"/>
  <c r="F85"/>
  <c r="G85"/>
  <c r="H85"/>
  <c r="I85"/>
  <c r="K85"/>
  <c r="L85"/>
  <c r="A86"/>
  <c r="B86"/>
  <c r="C86"/>
  <c r="D86"/>
  <c r="E86"/>
  <c r="F86"/>
  <c r="G86"/>
  <c r="H86"/>
  <c r="I86"/>
  <c r="K86"/>
  <c r="L86"/>
  <c r="A87"/>
  <c r="B87"/>
  <c r="C87"/>
  <c r="D87"/>
  <c r="E87"/>
  <c r="F87"/>
  <c r="G87"/>
  <c r="H87"/>
  <c r="I87"/>
  <c r="K87"/>
  <c r="L87"/>
  <c r="A77"/>
  <c r="B77"/>
  <c r="D77"/>
  <c r="E77"/>
  <c r="G77"/>
  <c r="H77"/>
  <c r="I77"/>
  <c r="A78"/>
  <c r="B78"/>
  <c r="D78"/>
  <c r="E78"/>
  <c r="G78"/>
  <c r="H78"/>
  <c r="I78"/>
  <c r="A79"/>
  <c r="B79"/>
  <c r="D79"/>
  <c r="E79"/>
  <c r="G79"/>
  <c r="H79"/>
  <c r="I79"/>
  <c r="A80"/>
  <c r="B80"/>
  <c r="E80"/>
  <c r="G80"/>
  <c r="H80"/>
  <c r="I80"/>
  <c r="A81"/>
  <c r="B81"/>
  <c r="C81"/>
  <c r="D81"/>
  <c r="E81"/>
  <c r="F81"/>
  <c r="G81"/>
  <c r="H81"/>
  <c r="I81"/>
  <c r="K81"/>
  <c r="L81"/>
  <c r="A82"/>
  <c r="B82"/>
  <c r="C82"/>
  <c r="D82"/>
  <c r="E82"/>
  <c r="F82"/>
  <c r="G82"/>
  <c r="H82"/>
  <c r="I82"/>
  <c r="K82"/>
  <c r="L82"/>
  <c r="A6"/>
  <c r="B6"/>
  <c r="D6"/>
  <c r="E6"/>
  <c r="G6"/>
  <c r="H6"/>
  <c r="I6"/>
  <c r="A7"/>
  <c r="B7"/>
  <c r="D7"/>
  <c r="E7"/>
  <c r="G7"/>
  <c r="H7"/>
  <c r="I7"/>
  <c r="A8"/>
  <c r="B8"/>
  <c r="D8"/>
  <c r="E8"/>
  <c r="G8"/>
  <c r="H8"/>
  <c r="I8"/>
  <c r="A9"/>
  <c r="B9"/>
  <c r="C9"/>
  <c r="D9"/>
  <c r="E9"/>
  <c r="F9"/>
  <c r="G9"/>
  <c r="H9"/>
  <c r="I9"/>
  <c r="K9"/>
  <c r="L9"/>
  <c r="A10"/>
  <c r="B10"/>
  <c r="D10"/>
  <c r="E10"/>
  <c r="G10"/>
  <c r="H10"/>
  <c r="I10"/>
  <c r="A11"/>
  <c r="B11"/>
  <c r="C11"/>
  <c r="D11"/>
  <c r="E11"/>
  <c r="F11"/>
  <c r="G11"/>
  <c r="H11"/>
  <c r="I11"/>
  <c r="K11"/>
  <c r="L11"/>
  <c r="A12"/>
  <c r="B12"/>
  <c r="D12"/>
  <c r="E12"/>
  <c r="G12"/>
  <c r="H12"/>
  <c r="I12"/>
  <c r="A13"/>
  <c r="B13"/>
  <c r="C13"/>
  <c r="D13"/>
  <c r="E13"/>
  <c r="F13"/>
  <c r="G13"/>
  <c r="H13"/>
  <c r="I13"/>
  <c r="K13"/>
  <c r="L13"/>
  <c r="A14"/>
  <c r="B14"/>
  <c r="D14"/>
  <c r="E14"/>
  <c r="G14"/>
  <c r="H14"/>
  <c r="I14"/>
  <c r="A15"/>
  <c r="B15"/>
  <c r="D15"/>
  <c r="E15"/>
  <c r="F15"/>
  <c r="G15"/>
  <c r="H15"/>
  <c r="I15"/>
  <c r="K15"/>
  <c r="L15"/>
  <c r="A16"/>
  <c r="B16"/>
  <c r="D16"/>
  <c r="E16"/>
  <c r="G16"/>
  <c r="H16"/>
  <c r="I16"/>
  <c r="A17"/>
  <c r="B17"/>
  <c r="D17"/>
  <c r="E17"/>
  <c r="G17"/>
  <c r="H17"/>
  <c r="I17"/>
  <c r="K17"/>
  <c r="L17"/>
  <c r="M17"/>
  <c r="A18"/>
  <c r="B18"/>
  <c r="C18"/>
  <c r="D18"/>
  <c r="E18"/>
  <c r="F18"/>
  <c r="G18"/>
  <c r="H18"/>
  <c r="I18"/>
  <c r="K18"/>
  <c r="L18"/>
  <c r="A19"/>
  <c r="B19"/>
  <c r="D19"/>
  <c r="E19"/>
  <c r="G19"/>
  <c r="H19"/>
  <c r="I19"/>
  <c r="A20"/>
  <c r="B20"/>
  <c r="D20"/>
  <c r="E20"/>
  <c r="G20"/>
  <c r="H20"/>
  <c r="I20"/>
  <c r="A21"/>
  <c r="B21"/>
  <c r="C21"/>
  <c r="D21"/>
  <c r="E21"/>
  <c r="F21"/>
  <c r="G21"/>
  <c r="H21"/>
  <c r="I21"/>
  <c r="J21"/>
  <c r="K21"/>
  <c r="L21"/>
  <c r="M21"/>
  <c r="A22"/>
  <c r="B22"/>
  <c r="D22"/>
  <c r="E22"/>
  <c r="G22"/>
  <c r="H22"/>
  <c r="I22"/>
  <c r="A23"/>
  <c r="B23"/>
  <c r="C23"/>
  <c r="E23"/>
  <c r="F23"/>
  <c r="G23"/>
  <c r="H23"/>
  <c r="I23"/>
  <c r="J23"/>
  <c r="K23"/>
  <c r="L23"/>
  <c r="M23"/>
  <c r="A24"/>
  <c r="B24"/>
  <c r="D24"/>
  <c r="E24"/>
  <c r="G24"/>
  <c r="H24"/>
  <c r="I24"/>
  <c r="A25"/>
  <c r="B25"/>
  <c r="D25"/>
  <c r="E25"/>
  <c r="G25"/>
  <c r="H25"/>
  <c r="I25"/>
  <c r="A26"/>
  <c r="B26"/>
  <c r="D26"/>
  <c r="E26"/>
  <c r="F26"/>
  <c r="G26"/>
  <c r="H26"/>
  <c r="I26"/>
  <c r="K26"/>
  <c r="L26"/>
  <c r="A27"/>
  <c r="B27"/>
  <c r="D27"/>
  <c r="E27"/>
  <c r="G27"/>
  <c r="H27"/>
  <c r="I27"/>
  <c r="A28"/>
  <c r="B28"/>
  <c r="D28"/>
  <c r="E28"/>
  <c r="G28"/>
  <c r="H28"/>
  <c r="I28"/>
  <c r="A29"/>
  <c r="B29"/>
  <c r="C29"/>
  <c r="D29"/>
  <c r="E29"/>
  <c r="F29"/>
  <c r="G29"/>
  <c r="H29"/>
  <c r="I29"/>
  <c r="K29"/>
  <c r="M29"/>
  <c r="A30"/>
  <c r="B30"/>
  <c r="D30"/>
  <c r="E30"/>
  <c r="G30"/>
  <c r="H30"/>
  <c r="I30"/>
  <c r="A31"/>
  <c r="B31"/>
  <c r="C31"/>
  <c r="D31"/>
  <c r="E31"/>
  <c r="F31"/>
  <c r="G31"/>
  <c r="H31"/>
  <c r="I31"/>
  <c r="K31"/>
  <c r="L31"/>
  <c r="M31"/>
  <c r="A32"/>
  <c r="B32"/>
  <c r="D32"/>
  <c r="E32"/>
  <c r="G32"/>
  <c r="H32"/>
  <c r="I32"/>
  <c r="A33"/>
  <c r="B33"/>
  <c r="C33"/>
  <c r="D33"/>
  <c r="E33"/>
  <c r="F33"/>
  <c r="G33"/>
  <c r="H33"/>
  <c r="I33"/>
  <c r="K33"/>
  <c r="M33"/>
  <c r="A34"/>
  <c r="B34"/>
  <c r="D34"/>
  <c r="E34"/>
  <c r="G34"/>
  <c r="H34"/>
  <c r="I34"/>
  <c r="A35"/>
  <c r="B35"/>
  <c r="D35"/>
  <c r="E35"/>
  <c r="G35"/>
  <c r="H35"/>
  <c r="I35"/>
  <c r="A36"/>
  <c r="B36"/>
  <c r="D36"/>
  <c r="E36"/>
  <c r="G36"/>
  <c r="H36"/>
  <c r="I36"/>
  <c r="A37"/>
  <c r="B37"/>
  <c r="C37"/>
  <c r="D37"/>
  <c r="E37"/>
  <c r="F37"/>
  <c r="G37"/>
  <c r="H37"/>
  <c r="I37"/>
  <c r="K37"/>
  <c r="M37"/>
  <c r="A38"/>
  <c r="B38"/>
  <c r="D38"/>
  <c r="E38"/>
  <c r="F38"/>
  <c r="G38"/>
  <c r="H38"/>
  <c r="I38"/>
  <c r="K38"/>
  <c r="M38"/>
  <c r="A39"/>
  <c r="B39"/>
  <c r="D39"/>
  <c r="E39"/>
  <c r="G39"/>
  <c r="H39"/>
  <c r="I39"/>
  <c r="A40"/>
  <c r="B40"/>
  <c r="D40"/>
  <c r="E40"/>
  <c r="G40"/>
  <c r="H40"/>
  <c r="I40"/>
  <c r="A41"/>
  <c r="B41"/>
  <c r="C41"/>
  <c r="D41"/>
  <c r="E41"/>
  <c r="F41"/>
  <c r="G41"/>
  <c r="H41"/>
  <c r="I41"/>
  <c r="J41"/>
  <c r="K41"/>
  <c r="L41"/>
  <c r="A42"/>
  <c r="B42"/>
  <c r="D42"/>
  <c r="E42"/>
  <c r="G42"/>
  <c r="H42"/>
  <c r="I42"/>
  <c r="A43"/>
  <c r="B43"/>
  <c r="C43"/>
  <c r="D43"/>
  <c r="E43"/>
  <c r="F43"/>
  <c r="G43"/>
  <c r="H43"/>
  <c r="I43"/>
  <c r="J43"/>
  <c r="K43"/>
  <c r="L43"/>
  <c r="M43"/>
  <c r="A44"/>
  <c r="B44"/>
  <c r="D44"/>
  <c r="E44"/>
  <c r="G44"/>
  <c r="H44"/>
  <c r="I44"/>
  <c r="A45"/>
  <c r="B45"/>
  <c r="C45"/>
  <c r="D45"/>
  <c r="E45"/>
  <c r="F45"/>
  <c r="G45"/>
  <c r="H45"/>
  <c r="I45"/>
  <c r="J45"/>
  <c r="K45"/>
  <c r="L45"/>
  <c r="A46"/>
  <c r="B46"/>
  <c r="C46"/>
  <c r="D46"/>
  <c r="E46"/>
  <c r="F46"/>
  <c r="G46"/>
  <c r="H46"/>
  <c r="I46"/>
  <c r="J46"/>
  <c r="K46"/>
  <c r="L46"/>
  <c r="A47"/>
  <c r="B47"/>
  <c r="D47"/>
  <c r="E47"/>
  <c r="G47"/>
  <c r="H47"/>
  <c r="I47"/>
  <c r="A48"/>
  <c r="B48"/>
  <c r="C48"/>
  <c r="D48"/>
  <c r="E48"/>
  <c r="F48"/>
  <c r="G48"/>
  <c r="H48"/>
  <c r="I48"/>
  <c r="K48"/>
  <c r="L48"/>
  <c r="A49"/>
  <c r="B49"/>
  <c r="D49"/>
  <c r="E49"/>
  <c r="G49"/>
  <c r="H49"/>
  <c r="I49"/>
  <c r="A50"/>
  <c r="B50"/>
  <c r="C50"/>
  <c r="D50"/>
  <c r="E50"/>
  <c r="F50"/>
  <c r="G50"/>
  <c r="H50"/>
  <c r="I50"/>
  <c r="K50"/>
  <c r="L50"/>
  <c r="A51"/>
  <c r="B51"/>
  <c r="D51"/>
  <c r="E51"/>
  <c r="G51"/>
  <c r="H51"/>
  <c r="I51"/>
  <c r="A52"/>
  <c r="B52"/>
  <c r="D52"/>
  <c r="E52"/>
  <c r="G52"/>
  <c r="H52"/>
  <c r="I52"/>
  <c r="A53"/>
  <c r="B53"/>
  <c r="D53"/>
  <c r="E53"/>
  <c r="G53"/>
  <c r="H53"/>
  <c r="I53"/>
  <c r="A54"/>
  <c r="B54"/>
  <c r="D54"/>
  <c r="E54"/>
  <c r="G54"/>
  <c r="H54"/>
  <c r="I54"/>
  <c r="A55"/>
  <c r="B55"/>
  <c r="D55"/>
  <c r="E55"/>
  <c r="F55"/>
  <c r="G55"/>
  <c r="H55"/>
  <c r="I55"/>
  <c r="K55"/>
  <c r="L55"/>
  <c r="A56"/>
  <c r="B56"/>
  <c r="D56"/>
  <c r="E56"/>
  <c r="G56"/>
  <c r="H56"/>
  <c r="I56"/>
  <c r="A57"/>
  <c r="B57"/>
  <c r="D57"/>
  <c r="E57"/>
  <c r="F57"/>
  <c r="G57"/>
  <c r="H57"/>
  <c r="I57"/>
  <c r="J57"/>
  <c r="K57"/>
  <c r="L57"/>
  <c r="M57"/>
  <c r="A58"/>
  <c r="B58"/>
  <c r="D58"/>
  <c r="E58"/>
  <c r="G58"/>
  <c r="H58"/>
  <c r="I58"/>
  <c r="A59"/>
  <c r="B59"/>
  <c r="D59"/>
  <c r="E59"/>
  <c r="G59"/>
  <c r="H59"/>
  <c r="I59"/>
  <c r="A60"/>
  <c r="B60"/>
  <c r="C60"/>
  <c r="D60"/>
  <c r="E60"/>
  <c r="F60"/>
  <c r="G60"/>
  <c r="H60"/>
  <c r="I60"/>
  <c r="J60"/>
  <c r="K60"/>
  <c r="L60"/>
  <c r="M60"/>
  <c r="A61"/>
  <c r="B61"/>
  <c r="D61"/>
  <c r="E61"/>
  <c r="G61"/>
  <c r="H61"/>
  <c r="I61"/>
  <c r="A62"/>
  <c r="B62"/>
  <c r="D62"/>
  <c r="E62"/>
  <c r="G62"/>
  <c r="H62"/>
  <c r="I62"/>
  <c r="A63"/>
  <c r="B63"/>
  <c r="C63"/>
  <c r="D63"/>
  <c r="E63"/>
  <c r="F63"/>
  <c r="G63"/>
  <c r="H63"/>
  <c r="I63"/>
  <c r="K63"/>
  <c r="L63"/>
  <c r="A73"/>
  <c r="B73"/>
  <c r="D73"/>
  <c r="E73"/>
  <c r="G73"/>
  <c r="H73"/>
  <c r="I73"/>
  <c r="A74"/>
  <c r="B74"/>
  <c r="D74"/>
  <c r="E74"/>
  <c r="G74"/>
  <c r="H74"/>
  <c r="I74"/>
  <c r="A75"/>
  <c r="B75"/>
  <c r="D75"/>
  <c r="E75"/>
  <c r="G75"/>
  <c r="H75"/>
  <c r="I75"/>
  <c r="A76"/>
  <c r="B76"/>
  <c r="C76"/>
  <c r="D76"/>
  <c r="E76"/>
  <c r="F76"/>
  <c r="G76"/>
  <c r="H76"/>
  <c r="I76"/>
  <c r="K76"/>
  <c r="L76"/>
  <c r="B5"/>
  <c r="D5"/>
  <c r="E5"/>
  <c r="G5"/>
  <c r="H5"/>
  <c r="I5"/>
  <c r="B74" i="30"/>
  <c r="A74"/>
  <c r="D73"/>
  <c r="C73"/>
  <c r="B73"/>
  <c r="D72"/>
  <c r="C72"/>
  <c r="D71"/>
  <c r="C71"/>
  <c r="D70"/>
  <c r="C70"/>
  <c r="D69"/>
  <c r="C69"/>
  <c r="D68"/>
  <c r="C68"/>
  <c r="D67"/>
  <c r="C67"/>
  <c r="D66"/>
  <c r="C66"/>
  <c r="D65"/>
  <c r="C65"/>
  <c r="D64"/>
  <c r="C64"/>
  <c r="D63"/>
  <c r="C63"/>
  <c r="D62"/>
  <c r="C62"/>
  <c r="D61"/>
  <c r="C61"/>
  <c r="D60"/>
  <c r="C60"/>
  <c r="D52"/>
  <c r="C52"/>
  <c r="D51"/>
  <c r="C51"/>
  <c r="D50"/>
  <c r="C50"/>
  <c r="D49"/>
  <c r="C49"/>
  <c r="D48"/>
  <c r="C48"/>
  <c r="D47"/>
  <c r="C47"/>
  <c r="D46"/>
  <c r="C46"/>
  <c r="D45"/>
  <c r="C45"/>
  <c r="D44"/>
  <c r="C44"/>
  <c r="D43"/>
  <c r="C43"/>
  <c r="D40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D6"/>
  <c r="C6"/>
  <c r="D5"/>
  <c r="C5"/>
  <c r="K21" i="29"/>
  <c r="K18"/>
  <c r="K19"/>
  <c r="K20"/>
  <c r="K17"/>
  <c r="K35"/>
  <c r="K34"/>
  <c r="K33"/>
  <c r="K32"/>
  <c r="K31"/>
  <c r="K30"/>
  <c r="K29"/>
  <c r="K28"/>
  <c r="K25"/>
  <c r="K24"/>
  <c r="K23"/>
  <c r="K22"/>
  <c r="K16"/>
  <c r="K14"/>
  <c r="K15"/>
  <c r="K13"/>
  <c r="K12"/>
  <c r="K10"/>
  <c r="K9"/>
  <c r="K6"/>
  <c r="K7"/>
  <c r="K8"/>
  <c r="K5"/>
  <c r="K6" i="25"/>
  <c r="K7"/>
  <c r="K8"/>
  <c r="K9"/>
  <c r="K10"/>
  <c r="K11"/>
  <c r="K13"/>
  <c r="K14"/>
  <c r="K15"/>
  <c r="K16"/>
  <c r="K87"/>
  <c r="M24" i="29"/>
  <c r="B73" i="27"/>
  <c r="H35" i="29" s="1"/>
  <c r="A74" i="27"/>
  <c r="B74"/>
  <c r="D76" i="25"/>
  <c r="E76"/>
  <c r="C76" i="22"/>
  <c r="C76" i="25" s="1"/>
  <c r="C75" i="22"/>
  <c r="K75"/>
  <c r="K62" i="30" s="1"/>
  <c r="K76" i="22"/>
  <c r="K76" i="25" s="1"/>
  <c r="B75" i="22"/>
  <c r="B62" i="27" s="1"/>
  <c r="H30" i="29" s="1"/>
  <c r="B76" i="22"/>
  <c r="B63" i="27" s="1"/>
  <c r="H31" i="29" s="1"/>
  <c r="A76" i="22"/>
  <c r="A63" i="27" s="1"/>
  <c r="G31" i="29" s="1"/>
  <c r="K92" i="21"/>
  <c r="G76" i="22" s="1"/>
  <c r="G76" i="25" s="1"/>
  <c r="L92" i="21"/>
  <c r="L92" i="24" s="1"/>
  <c r="N92" i="21"/>
  <c r="J76" i="22" s="1"/>
  <c r="J76" i="25" s="1"/>
  <c r="K90" i="21"/>
  <c r="K89" s="1"/>
  <c r="K89" i="24" s="1"/>
  <c r="L90" i="21"/>
  <c r="L89" s="1"/>
  <c r="L89" i="24" s="1"/>
  <c r="N90" i="21"/>
  <c r="N89" s="1"/>
  <c r="H76" i="22" l="1"/>
  <c r="H76" i="25" s="1"/>
  <c r="J75" i="22"/>
  <c r="H75"/>
  <c r="K92" i="24"/>
  <c r="K90"/>
  <c r="G75" i="22"/>
  <c r="L90" i="24"/>
  <c r="K75" i="25"/>
  <c r="B62" i="30"/>
  <c r="B63"/>
  <c r="K63"/>
  <c r="A63"/>
  <c r="K36" i="29"/>
  <c r="F35"/>
  <c r="A76" i="25"/>
  <c r="B76"/>
  <c r="F3"/>
  <c r="G3"/>
  <c r="H3"/>
  <c r="I3"/>
  <c r="J3"/>
  <c r="K3"/>
  <c r="G5"/>
  <c r="H5"/>
  <c r="G6"/>
  <c r="H6"/>
  <c r="I6"/>
  <c r="J6"/>
  <c r="G7"/>
  <c r="H7"/>
  <c r="I7"/>
  <c r="J7"/>
  <c r="G8"/>
  <c r="H8"/>
  <c r="I8"/>
  <c r="J8"/>
  <c r="G9"/>
  <c r="H9"/>
  <c r="I9"/>
  <c r="J9"/>
  <c r="G10"/>
  <c r="H10"/>
  <c r="I10"/>
  <c r="J10"/>
  <c r="G11"/>
  <c r="H11"/>
  <c r="I11"/>
  <c r="J11"/>
  <c r="G12"/>
  <c r="H12"/>
  <c r="I12"/>
  <c r="J12"/>
  <c r="G13"/>
  <c r="H13"/>
  <c r="I13"/>
  <c r="J13"/>
  <c r="G14"/>
  <c r="H14"/>
  <c r="I14"/>
  <c r="J14"/>
  <c r="G15"/>
  <c r="H15"/>
  <c r="I15"/>
  <c r="J15"/>
  <c r="G16"/>
  <c r="H16"/>
  <c r="I16"/>
  <c r="J16"/>
  <c r="F17"/>
  <c r="G17"/>
  <c r="H17"/>
  <c r="I17"/>
  <c r="J17"/>
  <c r="D4"/>
  <c r="E4"/>
  <c r="D5"/>
  <c r="E5"/>
  <c r="D6"/>
  <c r="E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D46"/>
  <c r="E46"/>
  <c r="D47"/>
  <c r="E47"/>
  <c r="D48"/>
  <c r="E48"/>
  <c r="D49"/>
  <c r="E49"/>
  <c r="D50"/>
  <c r="E50"/>
  <c r="D51"/>
  <c r="E51"/>
  <c r="D52"/>
  <c r="E52"/>
  <c r="D53"/>
  <c r="E53"/>
  <c r="D56"/>
  <c r="E56"/>
  <c r="D57"/>
  <c r="E57"/>
  <c r="D58"/>
  <c r="E58"/>
  <c r="D59"/>
  <c r="E59"/>
  <c r="D60"/>
  <c r="E60"/>
  <c r="D61"/>
  <c r="E61"/>
  <c r="D62"/>
  <c r="E62"/>
  <c r="D63"/>
  <c r="E63"/>
  <c r="D64"/>
  <c r="E64"/>
  <c r="D65"/>
  <c r="E65"/>
  <c r="D73"/>
  <c r="E73"/>
  <c r="D74"/>
  <c r="E74"/>
  <c r="D75"/>
  <c r="E75"/>
  <c r="D77"/>
  <c r="E77"/>
  <c r="D78"/>
  <c r="E78"/>
  <c r="D79"/>
  <c r="E79"/>
  <c r="D80"/>
  <c r="E80"/>
  <c r="D81"/>
  <c r="E81"/>
  <c r="D82"/>
  <c r="E82"/>
  <c r="D83"/>
  <c r="E83"/>
  <c r="D84"/>
  <c r="E84"/>
  <c r="D85"/>
  <c r="E85"/>
  <c r="D86"/>
  <c r="E86"/>
  <c r="D87"/>
  <c r="E87"/>
  <c r="C4"/>
  <c r="C87"/>
  <c r="B4"/>
  <c r="A5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B86"/>
  <c r="A87"/>
  <c r="B87"/>
  <c r="A3"/>
  <c r="B4" i="24"/>
  <c r="C4"/>
  <c r="D4"/>
  <c r="E4"/>
  <c r="F4"/>
  <c r="G4"/>
  <c r="H4"/>
  <c r="I4"/>
  <c r="J4"/>
  <c r="K4"/>
  <c r="L4"/>
  <c r="M4"/>
  <c r="G4" i="22"/>
  <c r="G4" i="25" s="1"/>
  <c r="H4" i="22"/>
  <c r="H4" i="25" s="1"/>
  <c r="I4" i="22"/>
  <c r="I4" i="25" s="1"/>
  <c r="J4" i="22"/>
  <c r="J4" i="25" s="1"/>
  <c r="F4" i="22"/>
  <c r="F4" i="25" s="1"/>
  <c r="C85" i="22" l="1"/>
  <c r="C85" i="25" s="1"/>
  <c r="K85" i="22"/>
  <c r="K86"/>
  <c r="K18"/>
  <c r="K19"/>
  <c r="K22" i="21"/>
  <c r="K22" i="24" s="1"/>
  <c r="L22" i="21"/>
  <c r="L22" i="24" s="1"/>
  <c r="M22" i="21"/>
  <c r="M22" i="24" s="1"/>
  <c r="N22" i="21"/>
  <c r="J22"/>
  <c r="D23"/>
  <c r="D23" i="24" s="1"/>
  <c r="K20" i="21"/>
  <c r="K20" i="24" s="1"/>
  <c r="L20" i="21"/>
  <c r="L20" i="24" s="1"/>
  <c r="M20" i="21"/>
  <c r="M20" i="24" s="1"/>
  <c r="N20" i="21"/>
  <c r="J20"/>
  <c r="J20" i="24" s="1"/>
  <c r="C32" i="22"/>
  <c r="C32" i="25" s="1"/>
  <c r="C30" i="22"/>
  <c r="C30" i="25" s="1"/>
  <c r="C84" i="22"/>
  <c r="C84" i="25" s="1"/>
  <c r="C82" i="22"/>
  <c r="C82" i="25" s="1"/>
  <c r="C81" i="22"/>
  <c r="C81" i="25" s="1"/>
  <c r="C79" i="22"/>
  <c r="C79" i="25" s="1"/>
  <c r="C77" i="22"/>
  <c r="C77" i="25" s="1"/>
  <c r="C74" i="22"/>
  <c r="C74" i="25" s="1"/>
  <c r="C73" i="22"/>
  <c r="C73" i="25" s="1"/>
  <c r="C64" i="22"/>
  <c r="C64" i="25" s="1"/>
  <c r="C63" i="22"/>
  <c r="C63" i="25" s="1"/>
  <c r="C62" i="22"/>
  <c r="C62" i="25" s="1"/>
  <c r="C60" i="22"/>
  <c r="C60" i="25" s="1"/>
  <c r="C59" i="22"/>
  <c r="C59" i="25" s="1"/>
  <c r="C57"/>
  <c r="C56"/>
  <c r="C52" i="22"/>
  <c r="C52" i="25" s="1"/>
  <c r="C50" i="22"/>
  <c r="C50" i="25" s="1"/>
  <c r="C47" i="22"/>
  <c r="C47" i="25" s="1"/>
  <c r="C46" i="22"/>
  <c r="C46" i="25" s="1"/>
  <c r="C45" i="22"/>
  <c r="C45" i="25" s="1"/>
  <c r="C40" i="22"/>
  <c r="C40" i="25" s="1"/>
  <c r="C39" i="22"/>
  <c r="C39" i="25" s="1"/>
  <c r="C37" i="22"/>
  <c r="C37" i="25" s="1"/>
  <c r="C36" i="22"/>
  <c r="C36" i="25" s="1"/>
  <c r="C27" i="22"/>
  <c r="C27" i="25" s="1"/>
  <c r="C25" i="22"/>
  <c r="C25" i="25" s="1"/>
  <c r="C20" i="22"/>
  <c r="C20" i="25" s="1"/>
  <c r="C19" i="22"/>
  <c r="C19" i="25" s="1"/>
  <c r="C18" i="22"/>
  <c r="C18" i="25" s="1"/>
  <c r="C17" i="22"/>
  <c r="C17" i="25" s="1"/>
  <c r="C7" i="22"/>
  <c r="C7" i="25" s="1"/>
  <c r="C8" i="22"/>
  <c r="C8" i="25" s="1"/>
  <c r="C9" i="22"/>
  <c r="C9" i="25" s="1"/>
  <c r="C10" i="22"/>
  <c r="C10" i="25" s="1"/>
  <c r="C11" i="22"/>
  <c r="C11" i="25" s="1"/>
  <c r="C12" i="22"/>
  <c r="C12" i="25" s="1"/>
  <c r="C13" i="22"/>
  <c r="C13" i="25" s="1"/>
  <c r="C14" i="22"/>
  <c r="C14" i="25" s="1"/>
  <c r="C15" i="22"/>
  <c r="C15" i="25" s="1"/>
  <c r="C16" i="22"/>
  <c r="C16" i="25" s="1"/>
  <c r="C6" i="22"/>
  <c r="C6" i="25" s="1"/>
  <c r="C5" i="22"/>
  <c r="C5" i="25" s="1"/>
  <c r="D80" i="21"/>
  <c r="D80" i="24" s="1"/>
  <c r="G29" i="26"/>
  <c r="G26"/>
  <c r="G25"/>
  <c r="G24"/>
  <c r="G23"/>
  <c r="G22"/>
  <c r="G21"/>
  <c r="G20"/>
  <c r="G19"/>
  <c r="G17"/>
  <c r="G16"/>
  <c r="G15"/>
  <c r="G14"/>
  <c r="G13"/>
  <c r="G12"/>
  <c r="G11"/>
  <c r="G10"/>
  <c r="G9"/>
  <c r="L4" i="25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N13" i="24"/>
  <c r="O13"/>
  <c r="N51"/>
  <c r="N52"/>
  <c r="N53"/>
  <c r="N54"/>
  <c r="N55"/>
  <c r="N56"/>
  <c r="N57"/>
  <c r="N75"/>
  <c r="A5"/>
  <c r="J44" i="21"/>
  <c r="J44" i="24" s="1"/>
  <c r="K42" i="21"/>
  <c r="K42" i="24" s="1"/>
  <c r="L42" i="21"/>
  <c r="L42" i="24" s="1"/>
  <c r="M42" i="21"/>
  <c r="M42" i="24" s="1"/>
  <c r="N42" i="21"/>
  <c r="N28" i="24" s="1"/>
  <c r="O28"/>
  <c r="J42" i="21"/>
  <c r="J42" i="24" s="1"/>
  <c r="K40" i="21"/>
  <c r="K40" i="24" s="1"/>
  <c r="L40" i="21"/>
  <c r="L40" i="24" s="1"/>
  <c r="N40" i="21"/>
  <c r="N27" i="24" s="1"/>
  <c r="J40" i="21"/>
  <c r="J40" i="24" s="1"/>
  <c r="K75" i="21"/>
  <c r="K75" i="24" s="1"/>
  <c r="L75" i="21"/>
  <c r="N75"/>
  <c r="N74" s="1"/>
  <c r="K65"/>
  <c r="L65"/>
  <c r="N65"/>
  <c r="N64" s="1"/>
  <c r="K61"/>
  <c r="L61"/>
  <c r="L61" i="24" s="1"/>
  <c r="N61" i="21"/>
  <c r="N39" i="24" s="1"/>
  <c r="O39"/>
  <c r="K62" i="21"/>
  <c r="K62" i="24" s="1"/>
  <c r="L62" i="21"/>
  <c r="L62" i="24" s="1"/>
  <c r="N62" i="21"/>
  <c r="N40" i="24" s="1"/>
  <c r="O40"/>
  <c r="K59" i="21"/>
  <c r="L59"/>
  <c r="L59" i="24" s="1"/>
  <c r="M59" i="21"/>
  <c r="N59"/>
  <c r="N58" s="1"/>
  <c r="N37" i="24" s="1"/>
  <c r="O37"/>
  <c r="J59" i="21"/>
  <c r="K54"/>
  <c r="K54" i="24" s="1"/>
  <c r="L54" i="21"/>
  <c r="L54" i="24" s="1"/>
  <c r="N54" i="21"/>
  <c r="J56"/>
  <c r="J56" i="24" s="1"/>
  <c r="K49" i="21"/>
  <c r="K49" i="24" s="1"/>
  <c r="L49" i="21"/>
  <c r="L49" i="24" s="1"/>
  <c r="N49" i="21"/>
  <c r="N31" i="24" s="1"/>
  <c r="O31"/>
  <c r="K47" i="21"/>
  <c r="K47" i="24" s="1"/>
  <c r="L47" i="21"/>
  <c r="L47" i="24" s="1"/>
  <c r="N47" i="21"/>
  <c r="N30" i="24" s="1"/>
  <c r="O30"/>
  <c r="K44" i="21"/>
  <c r="K44" i="24" s="1"/>
  <c r="L44" i="21"/>
  <c r="L44" i="24" s="1"/>
  <c r="N44" i="21"/>
  <c r="N29" i="24" s="1"/>
  <c r="K36" i="21"/>
  <c r="M36"/>
  <c r="N36"/>
  <c r="O25" i="24"/>
  <c r="K25" i="21"/>
  <c r="L25"/>
  <c r="N25"/>
  <c r="K35" l="1"/>
  <c r="K35" i="24" s="1"/>
  <c r="K36"/>
  <c r="L24" i="21"/>
  <c r="L24" i="24" s="1"/>
  <c r="L25"/>
  <c r="M35" i="21"/>
  <c r="M36" i="24"/>
  <c r="M58" i="21"/>
  <c r="M58" i="24" s="1"/>
  <c r="M59"/>
  <c r="K58" i="21"/>
  <c r="K58" i="24" s="1"/>
  <c r="K59"/>
  <c r="D22" i="26"/>
  <c r="K61" i="24"/>
  <c r="K24" i="21"/>
  <c r="K24" i="24" s="1"/>
  <c r="K25"/>
  <c r="F51" i="22"/>
  <c r="J59" i="24"/>
  <c r="L74" i="21"/>
  <c r="L75" i="24"/>
  <c r="F29" i="22"/>
  <c r="F29" i="25" s="1"/>
  <c r="J22" i="24"/>
  <c r="L64" i="21"/>
  <c r="E24" i="26" s="1"/>
  <c r="K6" i="30"/>
  <c r="K19" i="25"/>
  <c r="K73" i="30"/>
  <c r="K86" i="25"/>
  <c r="K5" i="30"/>
  <c r="K18" i="25"/>
  <c r="K72" i="30"/>
  <c r="K85" i="25"/>
  <c r="F51"/>
  <c r="F42" i="22"/>
  <c r="F28"/>
  <c r="F40"/>
  <c r="F41"/>
  <c r="F49"/>
  <c r="N46" i="24"/>
  <c r="D13" i="26"/>
  <c r="D21"/>
  <c r="O24" i="24"/>
  <c r="D16" i="26"/>
  <c r="N43" i="24"/>
  <c r="N38"/>
  <c r="N39" i="21"/>
  <c r="N26" i="24" s="1"/>
  <c r="L39" i="21"/>
  <c r="L39" i="24" s="1"/>
  <c r="O38"/>
  <c r="E13" i="26"/>
  <c r="E22"/>
  <c r="E26"/>
  <c r="N24" i="21"/>
  <c r="N17" i="24" s="1"/>
  <c r="N18"/>
  <c r="K64" i="21"/>
  <c r="N73"/>
  <c r="N44" i="24" s="1"/>
  <c r="N45"/>
  <c r="N35"/>
  <c r="J58" i="21"/>
  <c r="N41" i="24"/>
  <c r="N42"/>
  <c r="K74" i="21"/>
  <c r="K39"/>
  <c r="K39" i="24" s="1"/>
  <c r="N25"/>
  <c r="N35" i="21"/>
  <c r="N24" i="24" s="1"/>
  <c r="L58" i="21"/>
  <c r="L58" i="24" s="1"/>
  <c r="F27" i="22" l="1"/>
  <c r="F27" i="25" s="1"/>
  <c r="J19" i="24"/>
  <c r="F50" i="22"/>
  <c r="J58" i="24"/>
  <c r="D26" i="26"/>
  <c r="K74" i="24"/>
  <c r="L73" i="21"/>
  <c r="L74" i="24"/>
  <c r="M35"/>
  <c r="D24" i="26"/>
  <c r="F41" i="25"/>
  <c r="F28"/>
  <c r="F49"/>
  <c r="F40"/>
  <c r="F42"/>
  <c r="D17" i="26"/>
  <c r="E17"/>
  <c r="C12"/>
  <c r="C21"/>
  <c r="N34" i="21"/>
  <c r="N23" i="24" s="1"/>
  <c r="E21" i="26"/>
  <c r="K73" i="21"/>
  <c r="K73" i="24" s="1"/>
  <c r="K34" i="21"/>
  <c r="K34" i="24" s="1"/>
  <c r="J106" i="21"/>
  <c r="F50" i="25" l="1"/>
  <c r="C21" i="23"/>
  <c r="F86" i="22"/>
  <c r="J35" i="29" s="1"/>
  <c r="J106" i="24"/>
  <c r="L73"/>
  <c r="E25" i="26"/>
  <c r="E23"/>
  <c r="D25"/>
  <c r="D15"/>
  <c r="D23"/>
  <c r="J105" i="21"/>
  <c r="D13" i="23"/>
  <c r="E13"/>
  <c r="G13"/>
  <c r="D15"/>
  <c r="G15"/>
  <c r="D16"/>
  <c r="F16"/>
  <c r="F16" i="26" s="1"/>
  <c r="G16" i="23"/>
  <c r="D17"/>
  <c r="E17"/>
  <c r="G17"/>
  <c r="C12"/>
  <c r="C86" i="22"/>
  <c r="C86" i="25" s="1"/>
  <c r="C83" i="22"/>
  <c r="C83" i="25" s="1"/>
  <c r="C80" i="22"/>
  <c r="C80" i="25" s="1"/>
  <c r="C78" i="22"/>
  <c r="C78" i="25" s="1"/>
  <c r="C75"/>
  <c r="C65" i="22"/>
  <c r="C65" i="25" s="1"/>
  <c r="C61" i="22"/>
  <c r="C61" i="25" s="1"/>
  <c r="C58"/>
  <c r="C53" i="22"/>
  <c r="C53" i="25" s="1"/>
  <c r="C51" i="22"/>
  <c r="C51" i="25" s="1"/>
  <c r="C49" i="22"/>
  <c r="C49" i="25" s="1"/>
  <c r="C48" i="22"/>
  <c r="C48" i="25" s="1"/>
  <c r="A51" i="22"/>
  <c r="A38" i="30" s="1"/>
  <c r="B51" i="22"/>
  <c r="B38" i="30" s="1"/>
  <c r="G51" i="22"/>
  <c r="G51" i="25" s="1"/>
  <c r="H51" i="22"/>
  <c r="H51" i="25" s="1"/>
  <c r="I51" i="22"/>
  <c r="J51"/>
  <c r="J51" i="25" s="1"/>
  <c r="K51" i="22"/>
  <c r="A52"/>
  <c r="B52"/>
  <c r="B22" i="23" s="1"/>
  <c r="B22" i="26" s="1"/>
  <c r="G52" i="22"/>
  <c r="H52"/>
  <c r="J52"/>
  <c r="K52"/>
  <c r="A53"/>
  <c r="A40" i="30" s="1"/>
  <c r="B53" i="22"/>
  <c r="B40" i="30" s="1"/>
  <c r="G53" i="22"/>
  <c r="G53" i="25" s="1"/>
  <c r="H53" i="22"/>
  <c r="H53" i="25" s="1"/>
  <c r="J53" i="22"/>
  <c r="J53" i="25" s="1"/>
  <c r="K53" i="22"/>
  <c r="A43" i="30"/>
  <c r="B43"/>
  <c r="G56" i="25"/>
  <c r="H56"/>
  <c r="J56"/>
  <c r="A44" i="30"/>
  <c r="B44"/>
  <c r="G57" i="25"/>
  <c r="H57"/>
  <c r="J57"/>
  <c r="A45" i="30"/>
  <c r="B45"/>
  <c r="G58" i="25"/>
  <c r="H58"/>
  <c r="J58"/>
  <c r="A59" i="22"/>
  <c r="B59"/>
  <c r="G59"/>
  <c r="H59"/>
  <c r="J59"/>
  <c r="K59"/>
  <c r="A60"/>
  <c r="B60"/>
  <c r="G60"/>
  <c r="G60" i="25" s="1"/>
  <c r="H60" i="22"/>
  <c r="H60" i="25" s="1"/>
  <c r="J60" i="22"/>
  <c r="J60" i="25" s="1"/>
  <c r="K60" i="22"/>
  <c r="A61"/>
  <c r="A48" i="30" s="1"/>
  <c r="B61" i="22"/>
  <c r="B48" i="30" s="1"/>
  <c r="G61" i="22"/>
  <c r="G61" i="25" s="1"/>
  <c r="H61" i="22"/>
  <c r="H61" i="25" s="1"/>
  <c r="J61" i="22"/>
  <c r="J61" i="25" s="1"/>
  <c r="K61" i="22"/>
  <c r="A62"/>
  <c r="A49" i="30" s="1"/>
  <c r="B62" i="22"/>
  <c r="B49" i="30" s="1"/>
  <c r="K62" i="22"/>
  <c r="A63"/>
  <c r="A50" i="30" s="1"/>
  <c r="B63" i="22"/>
  <c r="B50" i="30" s="1"/>
  <c r="K63" i="22"/>
  <c r="A64"/>
  <c r="A51" i="30" s="1"/>
  <c r="B64" i="22"/>
  <c r="B51" i="30" s="1"/>
  <c r="K64" i="22"/>
  <c r="A65"/>
  <c r="A52" i="30" s="1"/>
  <c r="B65" i="22"/>
  <c r="B52" i="30" s="1"/>
  <c r="K65" i="22"/>
  <c r="A66"/>
  <c r="A53" i="30" s="1"/>
  <c r="B66" i="22"/>
  <c r="B53" i="30" s="1"/>
  <c r="G66" i="22"/>
  <c r="G66" i="25" s="1"/>
  <c r="H66" i="22"/>
  <c r="H66" i="25" s="1"/>
  <c r="J66" i="22"/>
  <c r="J66" i="25" s="1"/>
  <c r="K66" i="22"/>
  <c r="A67"/>
  <c r="A54" i="30" s="1"/>
  <c r="B67" i="22"/>
  <c r="B54" i="30" s="1"/>
  <c r="G67" i="22"/>
  <c r="G67" i="25" s="1"/>
  <c r="H67" i="22"/>
  <c r="H67" i="25" s="1"/>
  <c r="J67" i="22"/>
  <c r="J67" i="25" s="1"/>
  <c r="K67" i="22"/>
  <c r="A68"/>
  <c r="A55" i="30" s="1"/>
  <c r="B68" i="22"/>
  <c r="B55" i="30" s="1"/>
  <c r="G68" i="22"/>
  <c r="G68" i="25" s="1"/>
  <c r="H68" i="22"/>
  <c r="H68" i="25" s="1"/>
  <c r="J68" i="22"/>
  <c r="J68" i="25" s="1"/>
  <c r="K68" i="22"/>
  <c r="A69"/>
  <c r="A56" i="30" s="1"/>
  <c r="B69" i="22"/>
  <c r="B56" i="30" s="1"/>
  <c r="G69" i="22"/>
  <c r="G69" i="25" s="1"/>
  <c r="H69" i="22"/>
  <c r="H69" i="25" s="1"/>
  <c r="J69" i="22"/>
  <c r="J69" i="25" s="1"/>
  <c r="K69" i="22"/>
  <c r="A70"/>
  <c r="A57" i="30" s="1"/>
  <c r="B70" i="22"/>
  <c r="B57" i="30" s="1"/>
  <c r="G70" i="22"/>
  <c r="G70" i="25" s="1"/>
  <c r="H70" i="22"/>
  <c r="H70" i="25" s="1"/>
  <c r="J70" i="22"/>
  <c r="J70" i="25" s="1"/>
  <c r="K70" i="22"/>
  <c r="A71"/>
  <c r="A58" i="30" s="1"/>
  <c r="B71" i="22"/>
  <c r="B58" i="30" s="1"/>
  <c r="G71" i="22"/>
  <c r="G71" i="25" s="1"/>
  <c r="H71" i="22"/>
  <c r="H71" i="25" s="1"/>
  <c r="J71" i="22"/>
  <c r="J71" i="25" s="1"/>
  <c r="K71" i="22"/>
  <c r="A72"/>
  <c r="A59" i="30" s="1"/>
  <c r="B72" i="22"/>
  <c r="B59" i="30" s="1"/>
  <c r="G72" i="22"/>
  <c r="G72" i="25" s="1"/>
  <c r="H72" i="22"/>
  <c r="H72" i="25" s="1"/>
  <c r="J72" i="22"/>
  <c r="J72" i="25" s="1"/>
  <c r="K72" i="22"/>
  <c r="A73"/>
  <c r="A60" i="30" s="1"/>
  <c r="B73" i="22"/>
  <c r="B60" i="30" s="1"/>
  <c r="K73" i="22"/>
  <c r="A74"/>
  <c r="A61" i="30" s="1"/>
  <c r="B74" i="22"/>
  <c r="B61" i="30" s="1"/>
  <c r="K74" i="22"/>
  <c r="A75"/>
  <c r="A62" i="30" s="1"/>
  <c r="A77" i="22"/>
  <c r="B77"/>
  <c r="K77"/>
  <c r="A78"/>
  <c r="B78"/>
  <c r="K78"/>
  <c r="A79"/>
  <c r="B79"/>
  <c r="K79"/>
  <c r="A80"/>
  <c r="B80"/>
  <c r="K80"/>
  <c r="A81"/>
  <c r="B81"/>
  <c r="K81"/>
  <c r="A82"/>
  <c r="B82"/>
  <c r="K82"/>
  <c r="A83"/>
  <c r="B83"/>
  <c r="K83"/>
  <c r="A84"/>
  <c r="B84"/>
  <c r="K84"/>
  <c r="A85"/>
  <c r="B85"/>
  <c r="A86"/>
  <c r="H50"/>
  <c r="I50"/>
  <c r="G50"/>
  <c r="C44"/>
  <c r="C44" i="25" s="1"/>
  <c r="C43" i="22"/>
  <c r="C43" i="25" s="1"/>
  <c r="C42" i="22"/>
  <c r="C42" i="25" s="1"/>
  <c r="C41" i="22"/>
  <c r="C41" i="25" s="1"/>
  <c r="C38" i="22"/>
  <c r="C38" i="25" s="1"/>
  <c r="C35" i="22"/>
  <c r="C35" i="25" s="1"/>
  <c r="C34" i="22"/>
  <c r="C34" i="25" s="1"/>
  <c r="C33" i="22"/>
  <c r="C33" i="25" s="1"/>
  <c r="C31" i="22"/>
  <c r="C31" i="25" s="1"/>
  <c r="C29" i="22"/>
  <c r="C29" i="25" s="1"/>
  <c r="C28" i="22"/>
  <c r="C28" i="25" s="1"/>
  <c r="A50" i="22"/>
  <c r="B50"/>
  <c r="B21" i="23" s="1"/>
  <c r="B21" i="26" s="1"/>
  <c r="K50" i="22"/>
  <c r="A43"/>
  <c r="A30" i="30" s="1"/>
  <c r="B43" i="22"/>
  <c r="B30" i="30" s="1"/>
  <c r="G43" i="22"/>
  <c r="G43" i="25" s="1"/>
  <c r="H43" i="22"/>
  <c r="H43" i="25" s="1"/>
  <c r="J43" i="22"/>
  <c r="J43" i="25" s="1"/>
  <c r="K43" i="22"/>
  <c r="A44"/>
  <c r="A31" i="30" s="1"/>
  <c r="B44" i="22"/>
  <c r="B31" i="30" s="1"/>
  <c r="G44" i="22"/>
  <c r="G44" i="25" s="1"/>
  <c r="H44" i="22"/>
  <c r="H44" i="25" s="1"/>
  <c r="J44" i="22"/>
  <c r="J44" i="25" s="1"/>
  <c r="K44" i="22"/>
  <c r="A45"/>
  <c r="A32" i="30" s="1"/>
  <c r="B45" i="22"/>
  <c r="B32" i="30" s="1"/>
  <c r="K45" i="22"/>
  <c r="A46"/>
  <c r="B46"/>
  <c r="B33" i="30" s="1"/>
  <c r="K46" i="22"/>
  <c r="A47"/>
  <c r="B47"/>
  <c r="B20" i="23" s="1"/>
  <c r="B20" i="26" s="1"/>
  <c r="K47" i="22"/>
  <c r="A48"/>
  <c r="A35" i="30" s="1"/>
  <c r="B48" i="22"/>
  <c r="B35" i="30" s="1"/>
  <c r="G48" i="22"/>
  <c r="G48" i="25" s="1"/>
  <c r="H48" i="22"/>
  <c r="H48" i="25" s="1"/>
  <c r="J48" i="22"/>
  <c r="J48" i="25" s="1"/>
  <c r="K48" i="22"/>
  <c r="A49"/>
  <c r="A36" i="30" s="1"/>
  <c r="B49" i="22"/>
  <c r="B36" i="30" s="1"/>
  <c r="K49" i="22"/>
  <c r="A35"/>
  <c r="A22" i="30" s="1"/>
  <c r="B35" i="22"/>
  <c r="B22" i="30" s="1"/>
  <c r="K35" i="22"/>
  <c r="A36"/>
  <c r="A23" i="30" s="1"/>
  <c r="B36" i="22"/>
  <c r="B23" i="30" s="1"/>
  <c r="G36" i="22"/>
  <c r="G36" i="25" s="1"/>
  <c r="J36" i="22"/>
  <c r="J36" i="25" s="1"/>
  <c r="K36" i="22"/>
  <c r="A37"/>
  <c r="A24" i="30" s="1"/>
  <c r="B37" i="22"/>
  <c r="B24" i="30" s="1"/>
  <c r="G37" i="22"/>
  <c r="G37" i="25" s="1"/>
  <c r="I37" i="22"/>
  <c r="I37" i="25" s="1"/>
  <c r="E24" i="30" s="1"/>
  <c r="J37" i="22"/>
  <c r="J37" i="25" s="1"/>
  <c r="K37" i="22"/>
  <c r="A38"/>
  <c r="A25" i="30" s="1"/>
  <c r="B38" i="22"/>
  <c r="B25" i="30" s="1"/>
  <c r="G38" i="22"/>
  <c r="G38" i="25" s="1"/>
  <c r="I38" i="22"/>
  <c r="J38"/>
  <c r="J38" i="25" s="1"/>
  <c r="K38" i="22"/>
  <c r="A39"/>
  <c r="A26" i="30" s="1"/>
  <c r="B39" i="22"/>
  <c r="B26" i="30" s="1"/>
  <c r="G39" i="22"/>
  <c r="G39" i="25" s="1"/>
  <c r="H39" i="22"/>
  <c r="H39" i="25" s="1"/>
  <c r="J39" i="22"/>
  <c r="J39" i="25" s="1"/>
  <c r="K39" i="22"/>
  <c r="A40"/>
  <c r="A27" i="30" s="1"/>
  <c r="B40" i="22"/>
  <c r="B27" i="30" s="1"/>
  <c r="G40" i="22"/>
  <c r="G40" i="25" s="1"/>
  <c r="H40" i="22"/>
  <c r="H40" i="25" s="1"/>
  <c r="J40" i="22"/>
  <c r="J40" i="25" s="1"/>
  <c r="K40" i="22"/>
  <c r="A41"/>
  <c r="A28" i="30" s="1"/>
  <c r="B41" i="22"/>
  <c r="B28" i="30" s="1"/>
  <c r="G41" i="22"/>
  <c r="G41" i="25" s="1"/>
  <c r="H41" i="22"/>
  <c r="H41" i="25" s="1"/>
  <c r="J41" i="22"/>
  <c r="J41" i="25" s="1"/>
  <c r="K41" i="22"/>
  <c r="A42"/>
  <c r="A29" i="30" s="1"/>
  <c r="B42" i="22"/>
  <c r="B29" i="30" s="1"/>
  <c r="G42" i="22"/>
  <c r="G42" i="25" s="1"/>
  <c r="H42" i="22"/>
  <c r="H42" i="25" s="1"/>
  <c r="J42" i="22"/>
  <c r="J42" i="25" s="1"/>
  <c r="K42" i="22"/>
  <c r="A29"/>
  <c r="A16" i="30" s="1"/>
  <c r="B29" i="22"/>
  <c r="B16" i="30" s="1"/>
  <c r="I29" i="22"/>
  <c r="K29"/>
  <c r="A30"/>
  <c r="A17" i="30" s="1"/>
  <c r="B30" i="22"/>
  <c r="B17" i="30" s="1"/>
  <c r="G30" i="22"/>
  <c r="G30" i="25" s="1"/>
  <c r="H30" i="22"/>
  <c r="H30" i="25" s="1"/>
  <c r="J30" i="22"/>
  <c r="J30" i="25" s="1"/>
  <c r="K30" i="22"/>
  <c r="A31"/>
  <c r="A18" i="30" s="1"/>
  <c r="B31" i="22"/>
  <c r="B18" i="30" s="1"/>
  <c r="G31" i="22"/>
  <c r="G31" i="25" s="1"/>
  <c r="H31" i="22"/>
  <c r="H31" i="25" s="1"/>
  <c r="J31" i="22"/>
  <c r="J31" i="25" s="1"/>
  <c r="K31" i="22"/>
  <c r="A32"/>
  <c r="A19" i="30" s="1"/>
  <c r="B32" i="22"/>
  <c r="B19" i="30" s="1"/>
  <c r="K32" i="22"/>
  <c r="A33"/>
  <c r="A20" i="30" s="1"/>
  <c r="B33" i="22"/>
  <c r="B20" i="30" s="1"/>
  <c r="K33" i="22"/>
  <c r="A34"/>
  <c r="A21" i="30" s="1"/>
  <c r="B34" i="22"/>
  <c r="B21" i="30" s="1"/>
  <c r="K34" i="22"/>
  <c r="N16" i="24"/>
  <c r="C26" i="22"/>
  <c r="C26" i="25" s="1"/>
  <c r="C24" i="22"/>
  <c r="C24" i="25" s="1"/>
  <c r="C23" i="22"/>
  <c r="C23" i="25" s="1"/>
  <c r="C22" i="22"/>
  <c r="C22" i="25" s="1"/>
  <c r="C21" i="22"/>
  <c r="C21" i="25" s="1"/>
  <c r="K20" i="22"/>
  <c r="K21"/>
  <c r="K22"/>
  <c r="K23"/>
  <c r="K24"/>
  <c r="K25"/>
  <c r="K26"/>
  <c r="K27"/>
  <c r="K28"/>
  <c r="G26"/>
  <c r="G26" i="25" s="1"/>
  <c r="H26" i="22"/>
  <c r="H26" i="25" s="1"/>
  <c r="I26" i="22"/>
  <c r="J26"/>
  <c r="J26" i="25" s="1"/>
  <c r="A19" i="22"/>
  <c r="A6" i="30" s="1"/>
  <c r="B19" i="22"/>
  <c r="B6" i="30" s="1"/>
  <c r="A20" i="22"/>
  <c r="A7" i="30" s="1"/>
  <c r="B20" i="22"/>
  <c r="B7" i="30" s="1"/>
  <c r="A21" i="22"/>
  <c r="A8" i="30" s="1"/>
  <c r="B21" i="22"/>
  <c r="B8" i="30" s="1"/>
  <c r="A22" i="22"/>
  <c r="A9" i="30" s="1"/>
  <c r="B22" i="22"/>
  <c r="B9" i="30" s="1"/>
  <c r="A23" i="22"/>
  <c r="A10" i="30" s="1"/>
  <c r="B23" i="22"/>
  <c r="B10" i="30" s="1"/>
  <c r="A24" i="22"/>
  <c r="A11" i="30" s="1"/>
  <c r="B24" i="22"/>
  <c r="B11" i="30" s="1"/>
  <c r="A25" i="22"/>
  <c r="A12" i="30" s="1"/>
  <c r="B25" i="22"/>
  <c r="B12" i="30" s="1"/>
  <c r="A26" i="22"/>
  <c r="A13" i="30" s="1"/>
  <c r="B26" i="22"/>
  <c r="B13" i="30" s="1"/>
  <c r="A27" i="22"/>
  <c r="A14" i="30" s="1"/>
  <c r="B27" i="22"/>
  <c r="B14" i="30" s="1"/>
  <c r="A28" i="22"/>
  <c r="A15" i="30" s="1"/>
  <c r="B28" i="22"/>
  <c r="B15" i="30" s="1"/>
  <c r="B18" i="22"/>
  <c r="B5" i="30" s="1"/>
  <c r="A18" i="22"/>
  <c r="A5" i="30" s="1"/>
  <c r="K106" i="21"/>
  <c r="K106" i="24" s="1"/>
  <c r="L106" i="21"/>
  <c r="L106" i="24" s="1"/>
  <c r="M106" i="21"/>
  <c r="M106" i="24" s="1"/>
  <c r="N106" i="21"/>
  <c r="J86" i="22" s="1"/>
  <c r="J86" i="25" s="1"/>
  <c r="K102" i="21"/>
  <c r="K102" i="24" s="1"/>
  <c r="L102" i="21"/>
  <c r="L102" i="24" s="1"/>
  <c r="N102" i="21"/>
  <c r="K98"/>
  <c r="L98"/>
  <c r="L98" i="24" s="1"/>
  <c r="N98" i="21"/>
  <c r="N70" i="24" s="1"/>
  <c r="K95" i="21"/>
  <c r="K95" i="24" s="1"/>
  <c r="L95" i="21"/>
  <c r="L95" i="24" s="1"/>
  <c r="N95" i="21"/>
  <c r="N63" i="24" s="1"/>
  <c r="O63"/>
  <c r="G75" i="25"/>
  <c r="N60" i="24"/>
  <c r="K80" i="21"/>
  <c r="K80" i="24" s="1"/>
  <c r="L80" i="21"/>
  <c r="L80" i="24" s="1"/>
  <c r="N80" i="21"/>
  <c r="N50" i="24" s="1"/>
  <c r="J50" i="22"/>
  <c r="K56" i="21"/>
  <c r="L56"/>
  <c r="L56" i="24" s="1"/>
  <c r="M56" i="21"/>
  <c r="M56" i="24" s="1"/>
  <c r="N56" i="21"/>
  <c r="J49" i="22" s="1"/>
  <c r="J49" i="25" s="1"/>
  <c r="O36" i="24"/>
  <c r="K32" i="21"/>
  <c r="K32" i="24" s="1"/>
  <c r="M32" i="21"/>
  <c r="M32" i="24" s="1"/>
  <c r="N32" i="21"/>
  <c r="N22" i="24" s="1"/>
  <c r="O22"/>
  <c r="K30" i="21"/>
  <c r="K30" i="24" s="1"/>
  <c r="L30" i="21"/>
  <c r="L30" i="24" s="1"/>
  <c r="M30" i="21"/>
  <c r="M30" i="24" s="1"/>
  <c r="O21"/>
  <c r="K28" i="21"/>
  <c r="M28"/>
  <c r="M28" i="24" s="1"/>
  <c r="N28" i="21"/>
  <c r="J33" i="22" s="1"/>
  <c r="J33" i="25" s="1"/>
  <c r="G28" i="22"/>
  <c r="G28" i="25" s="1"/>
  <c r="H28" i="22"/>
  <c r="H28" i="25" s="1"/>
  <c r="K14" i="21"/>
  <c r="K14" i="24" s="1"/>
  <c r="L14" i="21"/>
  <c r="L14" i="24" s="1"/>
  <c r="N14" i="21"/>
  <c r="N11" i="24" s="1"/>
  <c r="K12" i="21"/>
  <c r="K12" i="24" s="1"/>
  <c r="L12" i="21"/>
  <c r="L12" i="24" s="1"/>
  <c r="N12" i="21"/>
  <c r="N10" i="24" s="1"/>
  <c r="K10" i="21"/>
  <c r="K10" i="24" s="1"/>
  <c r="L10" i="21"/>
  <c r="L10" i="24" s="1"/>
  <c r="N10" i="21"/>
  <c r="N9" i="24" s="1"/>
  <c r="K8" i="21"/>
  <c r="K8" i="24" s="1"/>
  <c r="L8" i="21"/>
  <c r="L8" i="24" s="1"/>
  <c r="N8" i="21"/>
  <c r="N8" i="24" s="1"/>
  <c r="K16" i="21"/>
  <c r="K16" i="24" s="1"/>
  <c r="L16" i="21"/>
  <c r="N16"/>
  <c r="N12" i="24" s="1"/>
  <c r="M46" i="21"/>
  <c r="M46" i="24" s="1"/>
  <c r="J103" i="21"/>
  <c r="J103" i="24" s="1"/>
  <c r="J93" i="21"/>
  <c r="J91"/>
  <c r="J63"/>
  <c r="J63" i="24" s="1"/>
  <c r="J33" i="21"/>
  <c r="J33" i="24" s="1"/>
  <c r="J38" i="21"/>
  <c r="J38" i="24" s="1"/>
  <c r="J37" i="21"/>
  <c r="J37" i="24" s="1"/>
  <c r="J31" i="21"/>
  <c r="J31" i="24" s="1"/>
  <c r="J29" i="21"/>
  <c r="J29" i="24" s="1"/>
  <c r="J76" i="21"/>
  <c r="J76" i="24" s="1"/>
  <c r="J50" i="21"/>
  <c r="J50" i="24" s="1"/>
  <c r="J48"/>
  <c r="J96" i="21"/>
  <c r="J96" i="24" s="1"/>
  <c r="J99" i="21"/>
  <c r="J99" i="24" s="1"/>
  <c r="J82" i="21"/>
  <c r="J83"/>
  <c r="J84"/>
  <c r="J85"/>
  <c r="J81"/>
  <c r="J50" i="25" l="1"/>
  <c r="G21" i="23"/>
  <c r="A34" i="30"/>
  <c r="A20" i="23"/>
  <c r="A20" i="26" s="1"/>
  <c r="I50" i="25"/>
  <c r="E37" i="30" s="1"/>
  <c r="F21" i="23"/>
  <c r="F21" i="26" s="1"/>
  <c r="H59" i="25"/>
  <c r="E26" i="23"/>
  <c r="J52" i="25"/>
  <c r="G22" i="23"/>
  <c r="G52" i="25"/>
  <c r="D22" i="23"/>
  <c r="A39" i="30"/>
  <c r="A22" i="23"/>
  <c r="A22" i="26" s="1"/>
  <c r="A33" i="30"/>
  <c r="A19" i="23"/>
  <c r="A19" i="26" s="1"/>
  <c r="A37" i="30"/>
  <c r="A21" i="23"/>
  <c r="A21" i="26" s="1"/>
  <c r="G50" i="25"/>
  <c r="D21" i="23"/>
  <c r="H50" i="25"/>
  <c r="E21" i="23"/>
  <c r="A47" i="30"/>
  <c r="A27" i="23"/>
  <c r="A27" i="26" s="1"/>
  <c r="J59" i="25"/>
  <c r="G26" i="23"/>
  <c r="G59" i="25"/>
  <c r="D26" i="23"/>
  <c r="A46" i="30"/>
  <c r="A26" i="23"/>
  <c r="A26" i="26" s="1"/>
  <c r="H52" i="25"/>
  <c r="E22" i="23"/>
  <c r="B47" i="30"/>
  <c r="B27" i="23"/>
  <c r="B27" i="26" s="1"/>
  <c r="B46" i="30"/>
  <c r="B26" i="23"/>
  <c r="B26" i="26" s="1"/>
  <c r="F86" i="25"/>
  <c r="B34" i="30"/>
  <c r="B37"/>
  <c r="B39"/>
  <c r="F70" i="22"/>
  <c r="F70" i="25" s="1"/>
  <c r="J85" i="24"/>
  <c r="J92" i="21"/>
  <c r="J93" i="24"/>
  <c r="H25" i="22"/>
  <c r="H25" i="25" s="1"/>
  <c r="L16" i="24"/>
  <c r="G33" i="22"/>
  <c r="G33" i="25" s="1"/>
  <c r="K28" i="24"/>
  <c r="G80" i="22"/>
  <c r="G80" i="25" s="1"/>
  <c r="K98" i="24"/>
  <c r="F85" i="22"/>
  <c r="F85" i="25" s="1"/>
  <c r="J105" i="24"/>
  <c r="F68" i="22"/>
  <c r="F68" i="25" s="1"/>
  <c r="J83" i="24"/>
  <c r="F66" i="22"/>
  <c r="J81" i="24"/>
  <c r="F69" i="22"/>
  <c r="F69" i="25" s="1"/>
  <c r="J84" i="24"/>
  <c r="F67" i="22"/>
  <c r="F67" i="25" s="1"/>
  <c r="J82" i="24"/>
  <c r="J91"/>
  <c r="J90" i="21"/>
  <c r="G49" i="22"/>
  <c r="G49" i="25" s="1"/>
  <c r="K56" i="24"/>
  <c r="K10" i="30"/>
  <c r="K23" i="25"/>
  <c r="K15" i="30"/>
  <c r="K28" i="25"/>
  <c r="K13" i="30"/>
  <c r="K26" i="25"/>
  <c r="K11" i="30"/>
  <c r="K24" i="25"/>
  <c r="K9" i="30"/>
  <c r="K22" i="25"/>
  <c r="K7" i="30"/>
  <c r="K20" i="25"/>
  <c r="K20" i="30"/>
  <c r="K33" i="25"/>
  <c r="K18" i="30"/>
  <c r="K31" i="25"/>
  <c r="K17" i="30"/>
  <c r="K30" i="25"/>
  <c r="K16" i="30"/>
  <c r="K29" i="25"/>
  <c r="K29" i="30"/>
  <c r="K42" i="25"/>
  <c r="K28" i="30"/>
  <c r="K41" i="25"/>
  <c r="K27" i="30"/>
  <c r="K40" i="25"/>
  <c r="K26" i="30"/>
  <c r="K39" i="25"/>
  <c r="K25" i="30"/>
  <c r="K38" i="25"/>
  <c r="I38"/>
  <c r="E25" i="30" s="1"/>
  <c r="J16" i="29"/>
  <c r="K24" i="30"/>
  <c r="K37" i="25"/>
  <c r="K23" i="30"/>
  <c r="K36" i="25"/>
  <c r="K36" i="30"/>
  <c r="K49" i="25"/>
  <c r="K33" i="30"/>
  <c r="K46" i="25"/>
  <c r="K31" i="30"/>
  <c r="K44" i="25"/>
  <c r="K30" i="30"/>
  <c r="K43" i="25"/>
  <c r="K37" i="30"/>
  <c r="K50" i="25"/>
  <c r="B72" i="27"/>
  <c r="D35" i="29" s="1"/>
  <c r="B72" i="30"/>
  <c r="K84" i="25"/>
  <c r="K71" i="30"/>
  <c r="A71" i="27"/>
  <c r="A35" i="29" s="1"/>
  <c r="A71" i="30"/>
  <c r="B70" i="27"/>
  <c r="H34" i="29" s="1"/>
  <c r="B70" i="30"/>
  <c r="K82" i="25"/>
  <c r="K69" i="30"/>
  <c r="A69" i="27"/>
  <c r="E34" i="29" s="1"/>
  <c r="A69" i="30"/>
  <c r="B68" i="27"/>
  <c r="D34" i="29" s="1"/>
  <c r="B68" i="30"/>
  <c r="K80" i="25"/>
  <c r="K67" i="30"/>
  <c r="A67" i="27"/>
  <c r="G33" i="29" s="1"/>
  <c r="A67" i="30"/>
  <c r="B66" i="27"/>
  <c r="F33" i="29" s="1"/>
  <c r="B66" i="30"/>
  <c r="K78" i="25"/>
  <c r="K65" i="30"/>
  <c r="A65" i="27"/>
  <c r="G32" i="29" s="1"/>
  <c r="A65" i="30"/>
  <c r="B64" i="27"/>
  <c r="F32" i="29" s="1"/>
  <c r="B64" i="30"/>
  <c r="K60"/>
  <c r="K73" i="25"/>
  <c r="K64"/>
  <c r="K51" i="30"/>
  <c r="K62" i="25"/>
  <c r="K49" i="30"/>
  <c r="I26" i="25"/>
  <c r="E13" i="30" s="1"/>
  <c r="J9" i="29"/>
  <c r="K14" i="30"/>
  <c r="K27" i="25"/>
  <c r="K12" i="30"/>
  <c r="K25" i="25"/>
  <c r="K8" i="30"/>
  <c r="K21" i="25"/>
  <c r="K21" i="30"/>
  <c r="K34" i="25"/>
  <c r="K19" i="30"/>
  <c r="K32" i="25"/>
  <c r="I29"/>
  <c r="E16" i="30" s="1"/>
  <c r="J11" i="29"/>
  <c r="K22" i="30"/>
  <c r="K35" i="25"/>
  <c r="K35" i="30"/>
  <c r="K48" i="25"/>
  <c r="K34" i="30"/>
  <c r="K47" i="25"/>
  <c r="K32" i="30"/>
  <c r="K45" i="25"/>
  <c r="A73" i="27"/>
  <c r="E35" i="29" s="1"/>
  <c r="A73" i="30"/>
  <c r="A72" i="27"/>
  <c r="C35" i="29" s="1"/>
  <c r="A72" i="30"/>
  <c r="B71" i="27"/>
  <c r="B35" i="29" s="1"/>
  <c r="B71" i="30"/>
  <c r="K70"/>
  <c r="K83" i="25"/>
  <c r="A70" i="27"/>
  <c r="G34" i="29" s="1"/>
  <c r="A70" i="30"/>
  <c r="B69" i="27"/>
  <c r="F34" i="29" s="1"/>
  <c r="B69" i="30"/>
  <c r="K68"/>
  <c r="K81" i="25"/>
  <c r="A68" i="27"/>
  <c r="C34" i="29" s="1"/>
  <c r="A68" i="30"/>
  <c r="B67" i="27"/>
  <c r="H33" i="29" s="1"/>
  <c r="B67" i="30"/>
  <c r="K66"/>
  <c r="K79" i="25"/>
  <c r="A66" i="27"/>
  <c r="E33" i="29" s="1"/>
  <c r="A66" i="30"/>
  <c r="B65" i="27"/>
  <c r="H32" i="29" s="1"/>
  <c r="B65" i="30"/>
  <c r="K64"/>
  <c r="K77" i="25"/>
  <c r="A64" i="27"/>
  <c r="E32" i="29" s="1"/>
  <c r="A64" i="30"/>
  <c r="K74" i="25"/>
  <c r="K61" i="30"/>
  <c r="K72" i="25"/>
  <c r="K59" i="30"/>
  <c r="K58"/>
  <c r="K71" i="25"/>
  <c r="K70"/>
  <c r="K57" i="30"/>
  <c r="K56"/>
  <c r="K69" i="25"/>
  <c r="K68"/>
  <c r="K55" i="30"/>
  <c r="K54"/>
  <c r="K67" i="25"/>
  <c r="K66"/>
  <c r="K53" i="30"/>
  <c r="K52"/>
  <c r="K65" i="25"/>
  <c r="K50" i="30"/>
  <c r="K63" i="25"/>
  <c r="K48" i="30"/>
  <c r="K61" i="25"/>
  <c r="K47" i="30"/>
  <c r="K60" i="25"/>
  <c r="K46" i="30"/>
  <c r="K59" i="25"/>
  <c r="K45" i="30"/>
  <c r="K58" i="25"/>
  <c r="K44" i="30"/>
  <c r="K57" i="25"/>
  <c r="K43" i="30"/>
  <c r="K56" i="25"/>
  <c r="K40" i="30"/>
  <c r="K53" i="25"/>
  <c r="K39" i="30"/>
  <c r="K52" i="25"/>
  <c r="K38" i="30"/>
  <c r="K51" i="25"/>
  <c r="I51"/>
  <c r="E38" i="30" s="1"/>
  <c r="J24" i="29"/>
  <c r="G35"/>
  <c r="F66" i="25"/>
  <c r="B25"/>
  <c r="B12" i="27"/>
  <c r="F9" i="29" s="1"/>
  <c r="B23" i="25"/>
  <c r="B10" i="27"/>
  <c r="H7" i="29" s="1"/>
  <c r="B20" i="25"/>
  <c r="B7" i="27"/>
  <c r="F5" i="29" s="1"/>
  <c r="B32" i="25"/>
  <c r="B19" i="27"/>
  <c r="F13" i="29" s="1"/>
  <c r="A41" i="25"/>
  <c r="A28" i="27"/>
  <c r="G18" i="29" s="1"/>
  <c r="A40" i="25"/>
  <c r="A27" i="27"/>
  <c r="G17" i="29" s="1"/>
  <c r="A35" i="25"/>
  <c r="A22" i="27"/>
  <c r="G15" i="29" s="1"/>
  <c r="B47" i="25"/>
  <c r="B34" i="27"/>
  <c r="F22" i="29" s="1"/>
  <c r="B85" i="25"/>
  <c r="A84"/>
  <c r="B83"/>
  <c r="A80"/>
  <c r="A73"/>
  <c r="A60" i="27"/>
  <c r="C30" i="29" s="1"/>
  <c r="A69" i="25"/>
  <c r="A56" i="27"/>
  <c r="A67" i="25"/>
  <c r="A54" i="27"/>
  <c r="A52" i="25"/>
  <c r="A39" i="27"/>
  <c r="E25" i="29" s="1"/>
  <c r="A27" i="25"/>
  <c r="A14" i="27"/>
  <c r="E10" i="29" s="1"/>
  <c r="A22" i="25"/>
  <c r="A9" i="27"/>
  <c r="G6" i="29" s="1"/>
  <c r="A19" i="25"/>
  <c r="A6" i="27"/>
  <c r="C5" i="29" s="1"/>
  <c r="A30" i="25"/>
  <c r="A17" i="27"/>
  <c r="E12" i="29" s="1"/>
  <c r="A42" i="25"/>
  <c r="A29" i="27"/>
  <c r="G19" i="29" s="1"/>
  <c r="B38" i="25"/>
  <c r="B25" i="27"/>
  <c r="H16" i="29" s="1"/>
  <c r="B46" i="25"/>
  <c r="B33" i="27"/>
  <c r="D22" i="29" s="1"/>
  <c r="A44" i="25"/>
  <c r="A31" i="27"/>
  <c r="G21" i="29" s="1"/>
  <c r="A86" i="25"/>
  <c r="A81"/>
  <c r="B80"/>
  <c r="A77"/>
  <c r="B71"/>
  <c r="B58" i="27"/>
  <c r="B69" i="25"/>
  <c r="B56" i="27"/>
  <c r="B67" i="25"/>
  <c r="B54" i="27"/>
  <c r="B64" i="25"/>
  <c r="B51" i="27"/>
  <c r="F29" i="29" s="1"/>
  <c r="A18" i="25"/>
  <c r="A5" i="27"/>
  <c r="A5" i="29" s="1"/>
  <c r="B27" i="25"/>
  <c r="B14" i="27"/>
  <c r="F10" i="29" s="1"/>
  <c r="B26" i="25"/>
  <c r="B13" i="27"/>
  <c r="H9" i="29" s="1"/>
  <c r="B22" i="25"/>
  <c r="B9" i="27"/>
  <c r="H6" i="29" s="1"/>
  <c r="B21" i="25"/>
  <c r="B8" i="27"/>
  <c r="H5" i="29" s="1"/>
  <c r="B19" i="25"/>
  <c r="B6" i="27"/>
  <c r="D5" i="29" s="1"/>
  <c r="A33" i="25"/>
  <c r="A20" i="27"/>
  <c r="G13" i="29" s="1"/>
  <c r="B30" i="25"/>
  <c r="B17" i="27"/>
  <c r="F12" i="29" s="1"/>
  <c r="A29" i="25"/>
  <c r="A16" i="27"/>
  <c r="G11" i="29" s="1"/>
  <c r="A39" i="25"/>
  <c r="A26" i="27"/>
  <c r="E17" i="29" s="1"/>
  <c r="A37" i="25"/>
  <c r="A24" i="27"/>
  <c r="E16" i="29" s="1"/>
  <c r="B36" i="25"/>
  <c r="B23" i="27"/>
  <c r="D16" i="29" s="1"/>
  <c r="A49" i="25"/>
  <c r="A36" i="27"/>
  <c r="G23" i="29" s="1"/>
  <c r="A48" i="25"/>
  <c r="A35" i="27"/>
  <c r="G22" i="29" s="1"/>
  <c r="B45" i="25"/>
  <c r="B32" i="27"/>
  <c r="B22" i="29" s="1"/>
  <c r="B44" i="25"/>
  <c r="B31" i="27"/>
  <c r="H21" i="29" s="1"/>
  <c r="A50" i="25"/>
  <c r="A37" i="27"/>
  <c r="E24" i="29" s="1"/>
  <c r="B81" i="25"/>
  <c r="A75"/>
  <c r="A62" i="27"/>
  <c r="G30" i="29" s="1"/>
  <c r="A72" i="25"/>
  <c r="A59" i="27"/>
  <c r="A70" i="25"/>
  <c r="A57" i="27"/>
  <c r="A68" i="25"/>
  <c r="A55" i="27"/>
  <c r="A66" i="25"/>
  <c r="A53" i="27"/>
  <c r="B63" i="25"/>
  <c r="B50" i="27"/>
  <c r="D29" i="29" s="1"/>
  <c r="A62" i="25"/>
  <c r="A49" i="27"/>
  <c r="A29" i="29" s="1"/>
  <c r="A61" i="25"/>
  <c r="A48" i="27"/>
  <c r="G28" i="29" s="1"/>
  <c r="A59" i="25"/>
  <c r="A46" i="27"/>
  <c r="C28" i="29" s="1"/>
  <c r="A58" i="25"/>
  <c r="A45" i="27"/>
  <c r="G27" i="29" s="1"/>
  <c r="A56" i="25"/>
  <c r="A43" i="27"/>
  <c r="C27" i="29" s="1"/>
  <c r="A53" i="25"/>
  <c r="A40" i="27"/>
  <c r="G25" i="29" s="1"/>
  <c r="A51" i="25"/>
  <c r="A38" i="27"/>
  <c r="G24" i="29" s="1"/>
  <c r="B24" i="25"/>
  <c r="B11" i="27"/>
  <c r="H8" i="29" s="1"/>
  <c r="B34" i="25"/>
  <c r="B21" i="27"/>
  <c r="H14" i="29" s="1"/>
  <c r="B31" i="25"/>
  <c r="B18" i="27"/>
  <c r="H12" i="29" s="1"/>
  <c r="A38" i="25"/>
  <c r="A25" i="27"/>
  <c r="G16" i="29" s="1"/>
  <c r="A46" i="25"/>
  <c r="A33" i="27"/>
  <c r="C22" i="29" s="1"/>
  <c r="A82" i="25"/>
  <c r="A78"/>
  <c r="A71"/>
  <c r="A58" i="27"/>
  <c r="A64" i="25"/>
  <c r="A51" i="27"/>
  <c r="E29" i="29" s="1"/>
  <c r="A60" i="25"/>
  <c r="A47" i="27"/>
  <c r="E28" i="29" s="1"/>
  <c r="A57" i="25"/>
  <c r="A44" i="27"/>
  <c r="E27" i="29" s="1"/>
  <c r="A26" i="25"/>
  <c r="A13" i="27"/>
  <c r="G9" i="29" s="1"/>
  <c r="A21" i="25"/>
  <c r="A8" i="27"/>
  <c r="G5" i="29" s="1"/>
  <c r="A36" i="25"/>
  <c r="A23" i="27"/>
  <c r="C16" i="29" s="1"/>
  <c r="B35" i="25"/>
  <c r="B22" i="27"/>
  <c r="H15" i="29" s="1"/>
  <c r="A45" i="25"/>
  <c r="A32" i="27"/>
  <c r="A22" i="29" s="1"/>
  <c r="A43" i="25"/>
  <c r="A30" i="27"/>
  <c r="G20" i="29" s="1"/>
  <c r="B84" i="25"/>
  <c r="A79"/>
  <c r="B78"/>
  <c r="B73"/>
  <c r="B60" i="27"/>
  <c r="D30" i="29" s="1"/>
  <c r="A63" i="25"/>
  <c r="A50" i="27"/>
  <c r="C29" i="29" s="1"/>
  <c r="B57" i="25"/>
  <c r="B44" i="27"/>
  <c r="F27" i="29" s="1"/>
  <c r="B52" i="25"/>
  <c r="B39" i="27"/>
  <c r="F25" i="29" s="1"/>
  <c r="A28" i="25"/>
  <c r="A15" i="27"/>
  <c r="G10" i="29" s="1"/>
  <c r="A25" i="25"/>
  <c r="A12" i="27"/>
  <c r="E9" i="29" s="1"/>
  <c r="A24" i="25"/>
  <c r="A11" i="27"/>
  <c r="G8" i="29" s="1"/>
  <c r="A23" i="25"/>
  <c r="A10" i="27"/>
  <c r="G7" i="29" s="1"/>
  <c r="A20" i="25"/>
  <c r="A7" i="27"/>
  <c r="E5" i="29" s="1"/>
  <c r="A34" i="25"/>
  <c r="A21" i="27"/>
  <c r="G14" i="29" s="1"/>
  <c r="B33" i="25"/>
  <c r="B20" i="27"/>
  <c r="H13" i="29" s="1"/>
  <c r="A32" i="25"/>
  <c r="A19" i="27"/>
  <c r="E13" i="29" s="1"/>
  <c r="A31" i="25"/>
  <c r="A18" i="27"/>
  <c r="G12" i="29" s="1"/>
  <c r="B29" i="25"/>
  <c r="B16" i="27"/>
  <c r="H11" i="29" s="1"/>
  <c r="B39" i="25"/>
  <c r="B26" i="27"/>
  <c r="F17" i="29" s="1"/>
  <c r="L17" s="1"/>
  <c r="B37" i="25"/>
  <c r="B24" i="27"/>
  <c r="F16" i="29" s="1"/>
  <c r="B49" i="25"/>
  <c r="B36" i="27"/>
  <c r="H23" i="29" s="1"/>
  <c r="B48" i="25"/>
  <c r="B35" i="27"/>
  <c r="H22" i="29" s="1"/>
  <c r="A47" i="25"/>
  <c r="A34" i="27"/>
  <c r="E22" i="29" s="1"/>
  <c r="B50" i="25"/>
  <c r="B37" i="27"/>
  <c r="F24" i="29" s="1"/>
  <c r="A85" i="25"/>
  <c r="A83"/>
  <c r="B75"/>
  <c r="A74"/>
  <c r="A61" i="27"/>
  <c r="E30" i="29" s="1"/>
  <c r="B72" i="25"/>
  <c r="B59" i="27"/>
  <c r="B70" i="25"/>
  <c r="B57" i="27"/>
  <c r="B68" i="25"/>
  <c r="B55" i="27"/>
  <c r="B66" i="25"/>
  <c r="B53" i="27"/>
  <c r="A65" i="25"/>
  <c r="A52" i="27"/>
  <c r="G29" i="29" s="1"/>
  <c r="B62" i="25"/>
  <c r="B49" i="27"/>
  <c r="B29" i="29" s="1"/>
  <c r="B59" i="25"/>
  <c r="B46" i="27"/>
  <c r="D28" i="29" s="1"/>
  <c r="B56" i="25"/>
  <c r="B43" i="27"/>
  <c r="D27" i="29" s="1"/>
  <c r="B18" i="25"/>
  <c r="B5" i="27"/>
  <c r="B5" i="29" s="1"/>
  <c r="B79" i="25"/>
  <c r="B77"/>
  <c r="B74"/>
  <c r="B61" i="27"/>
  <c r="F30" i="29" s="1"/>
  <c r="B65" i="25"/>
  <c r="B52" i="27"/>
  <c r="H29" i="29" s="1"/>
  <c r="B61" i="25"/>
  <c r="B48" i="27"/>
  <c r="H28" i="29" s="1"/>
  <c r="B60" i="25"/>
  <c r="B47" i="27"/>
  <c r="F28" i="29" s="1"/>
  <c r="B58" i="25"/>
  <c r="B45" i="27"/>
  <c r="H27" i="29" s="1"/>
  <c r="B53" i="25"/>
  <c r="B40" i="27"/>
  <c r="H25" i="29" s="1"/>
  <c r="B43" i="25"/>
  <c r="B30" i="27"/>
  <c r="H20" i="29" s="1"/>
  <c r="B42" i="25"/>
  <c r="B29" i="27"/>
  <c r="H19" i="29" s="1"/>
  <c r="B41" i="25"/>
  <c r="B28" i="27"/>
  <c r="H18" i="29" s="1"/>
  <c r="B40" i="25"/>
  <c r="B27" i="27"/>
  <c r="H17" i="29" s="1"/>
  <c r="B82" i="25"/>
  <c r="B51"/>
  <c r="B38" i="27"/>
  <c r="H24" i="29" s="1"/>
  <c r="B28" i="25"/>
  <c r="B15" i="27"/>
  <c r="H10" i="29" s="1"/>
  <c r="J30" i="21"/>
  <c r="J30" i="24" s="1"/>
  <c r="J28" i="21"/>
  <c r="J102"/>
  <c r="B9" i="23"/>
  <c r="B9" i="26" s="1"/>
  <c r="B13" i="23"/>
  <c r="B13" i="26" s="1"/>
  <c r="B37" i="23"/>
  <c r="B37" i="26" s="1"/>
  <c r="B36" i="23"/>
  <c r="B36" i="26" s="1"/>
  <c r="B32" i="23"/>
  <c r="B32" i="26" s="1"/>
  <c r="B12" i="23"/>
  <c r="B12" i="26" s="1"/>
  <c r="B10" i="23"/>
  <c r="B10" i="26" s="1"/>
  <c r="B14" i="23"/>
  <c r="B14" i="26" s="1"/>
  <c r="B17" i="23"/>
  <c r="B17" i="26" s="1"/>
  <c r="B16" i="23"/>
  <c r="B16" i="26" s="1"/>
  <c r="B19" i="23"/>
  <c r="B19" i="26" s="1"/>
  <c r="B29" i="23"/>
  <c r="B29" i="26" s="1"/>
  <c r="B18" i="23"/>
  <c r="B18" i="26" s="1"/>
  <c r="B38" i="23"/>
  <c r="B38" i="26" s="1"/>
  <c r="B28" i="23"/>
  <c r="B28" i="26" s="1"/>
  <c r="B11" i="23"/>
  <c r="B11" i="26" s="1"/>
  <c r="B8" i="23"/>
  <c r="B8" i="26" s="1"/>
  <c r="B15" i="23"/>
  <c r="B15" i="26" s="1"/>
  <c r="B35" i="23"/>
  <c r="B35" i="26" s="1"/>
  <c r="B34" i="23"/>
  <c r="B34" i="26" s="1"/>
  <c r="B31" i="23"/>
  <c r="B31" i="26" s="1"/>
  <c r="B30" i="23"/>
  <c r="B30" i="26" s="1"/>
  <c r="K94" i="21"/>
  <c r="B33" i="23"/>
  <c r="B33" i="26" s="1"/>
  <c r="K79" i="21"/>
  <c r="J24" i="22"/>
  <c r="J24" i="25" s="1"/>
  <c r="H23" i="22"/>
  <c r="H23" i="25" s="1"/>
  <c r="J22" i="22"/>
  <c r="J22" i="25" s="1"/>
  <c r="G83" i="22"/>
  <c r="G83" i="25" s="1"/>
  <c r="H80" i="22"/>
  <c r="H80" i="25" s="1"/>
  <c r="H83" i="22"/>
  <c r="H83" i="25" s="1"/>
  <c r="G65" i="22"/>
  <c r="G65" i="25" s="1"/>
  <c r="C38" i="23"/>
  <c r="C37" i="26"/>
  <c r="L94" i="21"/>
  <c r="J75"/>
  <c r="J75" i="24" s="1"/>
  <c r="N79" i="21"/>
  <c r="N49" i="24" s="1"/>
  <c r="O62"/>
  <c r="G29" i="22"/>
  <c r="G29" i="25" s="1"/>
  <c r="E11" i="26"/>
  <c r="D11"/>
  <c r="H78" i="22"/>
  <c r="H78" i="25" s="1"/>
  <c r="E11" i="23"/>
  <c r="G22" i="22"/>
  <c r="G22" i="25" s="1"/>
  <c r="J35" i="22"/>
  <c r="J35" i="25" s="1"/>
  <c r="H86" i="22"/>
  <c r="H86" i="25" s="1"/>
  <c r="G78" i="22"/>
  <c r="G78" i="25" s="1"/>
  <c r="M82" i="21"/>
  <c r="M82" i="24" s="1"/>
  <c r="L37" i="21"/>
  <c r="L37" i="24" s="1"/>
  <c r="J36" i="21"/>
  <c r="L53"/>
  <c r="M83"/>
  <c r="M83" i="24" s="1"/>
  <c r="N31" i="21"/>
  <c r="N15" i="24"/>
  <c r="N19" i="21"/>
  <c r="N20" i="24"/>
  <c r="K97" i="21"/>
  <c r="M84"/>
  <c r="M84" i="24" s="1"/>
  <c r="M96" i="21"/>
  <c r="M96" i="24" s="1"/>
  <c r="L29" i="21"/>
  <c r="L29" i="24" s="1"/>
  <c r="M93" i="21"/>
  <c r="K19"/>
  <c r="O20" i="24"/>
  <c r="K27" i="21"/>
  <c r="N36" i="24"/>
  <c r="N53" i="21"/>
  <c r="M105"/>
  <c r="L7"/>
  <c r="E31" i="26"/>
  <c r="H21" i="22"/>
  <c r="H21" i="25" s="1"/>
  <c r="J29" i="22"/>
  <c r="J29" i="25" s="1"/>
  <c r="H75"/>
  <c r="H65" i="22"/>
  <c r="H65" i="25" s="1"/>
  <c r="N7" i="21"/>
  <c r="L79"/>
  <c r="L97"/>
  <c r="K101"/>
  <c r="K105"/>
  <c r="J25" i="22"/>
  <c r="J25" i="25" s="1"/>
  <c r="H24" i="22"/>
  <c r="H24" i="25" s="1"/>
  <c r="J23" i="22"/>
  <c r="J23" i="25" s="1"/>
  <c r="H22" i="22"/>
  <c r="H22" i="25" s="1"/>
  <c r="J21" i="22"/>
  <c r="J21" i="25" s="1"/>
  <c r="H34" i="22"/>
  <c r="H34" i="25" s="1"/>
  <c r="H29" i="22"/>
  <c r="H29" i="25" s="1"/>
  <c r="H49" i="22"/>
  <c r="H49" i="25" s="1"/>
  <c r="G11" i="23"/>
  <c r="M81" i="21"/>
  <c r="M81" i="24" s="1"/>
  <c r="M50" i="21"/>
  <c r="M50" i="24" s="1"/>
  <c r="J49" i="21"/>
  <c r="J49" i="24" s="1"/>
  <c r="M63" i="21"/>
  <c r="M63" i="24" s="1"/>
  <c r="J62" i="21"/>
  <c r="J62" i="24" s="1"/>
  <c r="J61" i="21"/>
  <c r="J61" i="24" s="1"/>
  <c r="M19" i="21"/>
  <c r="M27"/>
  <c r="J104"/>
  <c r="J104" i="24" s="1"/>
  <c r="M48" i="21"/>
  <c r="M48" i="24" s="1"/>
  <c r="J47" i="21"/>
  <c r="L33"/>
  <c r="L33" i="24" s="1"/>
  <c r="M103" i="21"/>
  <c r="M103" i="24" s="1"/>
  <c r="N101" i="21"/>
  <c r="N100" s="1"/>
  <c r="M85"/>
  <c r="M85" i="24" s="1"/>
  <c r="L38" i="21"/>
  <c r="L38" i="24" s="1"/>
  <c r="M91" i="21"/>
  <c r="L19"/>
  <c r="K53"/>
  <c r="O60" i="24"/>
  <c r="D31" i="26"/>
  <c r="N105" i="21"/>
  <c r="N104" s="1"/>
  <c r="N74" i="24"/>
  <c r="N97" i="21"/>
  <c r="G24" i="22"/>
  <c r="G24" i="25" s="1"/>
  <c r="G34" i="22"/>
  <c r="G34" i="25" s="1"/>
  <c r="G35" i="22"/>
  <c r="G35" i="25" s="1"/>
  <c r="K7" i="21"/>
  <c r="J32"/>
  <c r="J32" i="24" s="1"/>
  <c r="J95" i="21"/>
  <c r="N94"/>
  <c r="J98"/>
  <c r="L101"/>
  <c r="L105"/>
  <c r="J28" i="22"/>
  <c r="J28" i="25" s="1"/>
  <c r="G25" i="22"/>
  <c r="G25" i="25" s="1"/>
  <c r="G23" i="22"/>
  <c r="G23" i="25" s="1"/>
  <c r="G21" i="22"/>
  <c r="G21" i="25" s="1"/>
  <c r="I34" i="22"/>
  <c r="I33"/>
  <c r="I35"/>
  <c r="I49"/>
  <c r="G86"/>
  <c r="G86" i="25" s="1"/>
  <c r="J83" i="22"/>
  <c r="J83" i="25" s="1"/>
  <c r="J80" i="22"/>
  <c r="J80" i="25" s="1"/>
  <c r="J78" i="22"/>
  <c r="J78" i="25" s="1"/>
  <c r="J75"/>
  <c r="J65" i="22"/>
  <c r="J65" i="25" s="1"/>
  <c r="D11" i="23"/>
  <c r="I41" i="22"/>
  <c r="I28"/>
  <c r="I86"/>
  <c r="I86" i="25" s="1"/>
  <c r="E73" i="30" s="1"/>
  <c r="E37" i="26" l="1"/>
  <c r="L105" i="24"/>
  <c r="D10" i="26"/>
  <c r="K7" i="24"/>
  <c r="F43" i="22"/>
  <c r="F43" i="25" s="1"/>
  <c r="J47" i="24"/>
  <c r="D37" i="26"/>
  <c r="K105" i="24"/>
  <c r="E33" i="26"/>
  <c r="L97" i="24"/>
  <c r="D12" i="26"/>
  <c r="K19" i="24"/>
  <c r="F38" i="22"/>
  <c r="F38" i="25" s="1"/>
  <c r="J36" i="24"/>
  <c r="F83" i="22"/>
  <c r="J102" i="24"/>
  <c r="J92"/>
  <c r="F76" i="22"/>
  <c r="F76" i="25" s="1"/>
  <c r="F80" i="22"/>
  <c r="F80" i="25" s="1"/>
  <c r="J98" i="24"/>
  <c r="F78" i="22"/>
  <c r="F78" i="25" s="1"/>
  <c r="J95" i="24"/>
  <c r="E12" i="26"/>
  <c r="L19" i="24"/>
  <c r="M19"/>
  <c r="E10" i="26"/>
  <c r="L7" i="24"/>
  <c r="D14" i="26"/>
  <c r="K27" i="24"/>
  <c r="E35" i="26"/>
  <c r="L101" i="24"/>
  <c r="D20" i="26"/>
  <c r="K53" i="24"/>
  <c r="M91"/>
  <c r="M90" i="21"/>
  <c r="M27" i="24"/>
  <c r="D35" i="26"/>
  <c r="K101" i="24"/>
  <c r="E29" i="26"/>
  <c r="L79" i="24"/>
  <c r="M105"/>
  <c r="M93"/>
  <c r="M92" i="21"/>
  <c r="D33" i="26"/>
  <c r="K97" i="24"/>
  <c r="E20" i="26"/>
  <c r="L53" i="24"/>
  <c r="H77" i="22"/>
  <c r="H77" i="25" s="1"/>
  <c r="L94" i="24"/>
  <c r="G64" i="22"/>
  <c r="G64" i="25" s="1"/>
  <c r="K79" i="24"/>
  <c r="D33" i="23"/>
  <c r="K94" i="24"/>
  <c r="F33" i="22"/>
  <c r="F33" i="25" s="1"/>
  <c r="J28" i="24"/>
  <c r="J90"/>
  <c r="J89" i="21"/>
  <c r="J89" i="24" s="1"/>
  <c r="I41" i="25"/>
  <c r="E28" i="30" s="1"/>
  <c r="J18" i="29"/>
  <c r="I49" i="25"/>
  <c r="E36" i="30" s="1"/>
  <c r="J23" i="29"/>
  <c r="I28" i="25"/>
  <c r="E15" i="30" s="1"/>
  <c r="J10" i="29"/>
  <c r="I35" i="25"/>
  <c r="E22" i="30" s="1"/>
  <c r="J15" i="29"/>
  <c r="I34" i="25"/>
  <c r="E21" i="30" s="1"/>
  <c r="J14" i="29"/>
  <c r="I33" i="25"/>
  <c r="E20" i="30" s="1"/>
  <c r="J13" i="29"/>
  <c r="F83" i="25"/>
  <c r="C36" i="26"/>
  <c r="F84" i="22"/>
  <c r="F75"/>
  <c r="F34"/>
  <c r="F53"/>
  <c r="G77"/>
  <c r="G77" i="25" s="1"/>
  <c r="D32" i="26"/>
  <c r="F35" i="22"/>
  <c r="C22" i="26"/>
  <c r="F52" i="22"/>
  <c r="C22" i="23" s="1"/>
  <c r="F44" i="22"/>
  <c r="J74" i="21"/>
  <c r="J74" i="24" s="1"/>
  <c r="F61" i="22"/>
  <c r="J101" i="21"/>
  <c r="J101" i="24" s="1"/>
  <c r="D30" i="23"/>
  <c r="D29" i="26"/>
  <c r="E33" i="23"/>
  <c r="K78" i="21"/>
  <c r="J27"/>
  <c r="J27" i="24" s="1"/>
  <c r="K88" i="21"/>
  <c r="E32" i="26"/>
  <c r="K6" i="21"/>
  <c r="G30" i="23"/>
  <c r="N78" i="21"/>
  <c r="N48" i="24" s="1"/>
  <c r="I85" i="22"/>
  <c r="I85" i="25" s="1"/>
  <c r="E72" i="30" s="1"/>
  <c r="J64" i="22"/>
  <c r="J64" i="25" s="1"/>
  <c r="G37" i="23"/>
  <c r="J84" i="22"/>
  <c r="J84" i="25" s="1"/>
  <c r="H85" i="22"/>
  <c r="H85" i="25" s="1"/>
  <c r="L104" i="21"/>
  <c r="E38" i="23"/>
  <c r="F12"/>
  <c r="F12" i="26" s="1"/>
  <c r="N7" i="24"/>
  <c r="J20" i="22"/>
  <c r="J20" i="25" s="1"/>
  <c r="G10" i="23"/>
  <c r="N34" i="24"/>
  <c r="J47" i="22"/>
  <c r="L36" i="21"/>
  <c r="L36" i="24" s="1"/>
  <c r="N71"/>
  <c r="J81" i="22"/>
  <c r="J81" i="25" s="1"/>
  <c r="G35" i="23"/>
  <c r="N62" i="24"/>
  <c r="G33" i="23"/>
  <c r="J77" i="22"/>
  <c r="J77" i="25" s="1"/>
  <c r="N73" i="24"/>
  <c r="G38" i="23"/>
  <c r="J85" i="22"/>
  <c r="J85" i="25" s="1"/>
  <c r="H27" i="22"/>
  <c r="H27" i="25" s="1"/>
  <c r="E12" i="23"/>
  <c r="N72" i="24"/>
  <c r="J82" i="22"/>
  <c r="J82" i="25" s="1"/>
  <c r="G36" i="23"/>
  <c r="L32" i="21"/>
  <c r="L32" i="24" s="1"/>
  <c r="M49" i="21"/>
  <c r="M49" i="24" s="1"/>
  <c r="K104" i="21"/>
  <c r="D38" i="23"/>
  <c r="G85" i="22"/>
  <c r="G85" i="25" s="1"/>
  <c r="H64" i="22"/>
  <c r="H64" i="25" s="1"/>
  <c r="E30" i="23"/>
  <c r="L78" i="21"/>
  <c r="E32" i="23"/>
  <c r="H74" i="22"/>
  <c r="H74" i="25" s="1"/>
  <c r="F38" i="23"/>
  <c r="F38" i="26" s="1"/>
  <c r="L28" i="21"/>
  <c r="L28" i="24" s="1"/>
  <c r="I69" i="22"/>
  <c r="I69" i="25" s="1"/>
  <c r="E56" i="30" s="1"/>
  <c r="I68" i="22"/>
  <c r="I68" i="25" s="1"/>
  <c r="E55" i="30" s="1"/>
  <c r="J35" i="21"/>
  <c r="J35" i="24" s="1"/>
  <c r="J100" i="21"/>
  <c r="J100" i="24" s="1"/>
  <c r="J97" i="21"/>
  <c r="J97" i="24" s="1"/>
  <c r="G20" i="22"/>
  <c r="G20" i="25" s="1"/>
  <c r="D10" i="23"/>
  <c r="N69" i="24"/>
  <c r="J79" i="22"/>
  <c r="J79" i="25" s="1"/>
  <c r="G34" i="23"/>
  <c r="M47" i="21"/>
  <c r="M47" i="24" s="1"/>
  <c r="N59"/>
  <c r="J74" i="22"/>
  <c r="J74" i="25" s="1"/>
  <c r="N88" i="21"/>
  <c r="G32" i="23"/>
  <c r="D14"/>
  <c r="G32" i="22"/>
  <c r="G32" i="25" s="1"/>
  <c r="D12" i="23"/>
  <c r="G27" i="22"/>
  <c r="G27" i="25" s="1"/>
  <c r="J73" i="21"/>
  <c r="J73" i="24" s="1"/>
  <c r="C27" i="23"/>
  <c r="N14" i="24"/>
  <c r="J27" i="22"/>
  <c r="J27" i="25" s="1"/>
  <c r="G12" i="23"/>
  <c r="I67" i="22"/>
  <c r="I67" i="25" s="1"/>
  <c r="E54" i="30" s="1"/>
  <c r="L88" i="21"/>
  <c r="J94"/>
  <c r="J94" i="24" s="1"/>
  <c r="G47" i="22"/>
  <c r="C37" i="23"/>
  <c r="M61" i="21"/>
  <c r="M62"/>
  <c r="M62" i="24" s="1"/>
  <c r="K100" i="21"/>
  <c r="D36" i="23"/>
  <c r="G82" i="22"/>
  <c r="G82" i="25" s="1"/>
  <c r="J63" i="22"/>
  <c r="J63" i="25" s="1"/>
  <c r="O19" i="24"/>
  <c r="H47" i="22"/>
  <c r="O59" i="24"/>
  <c r="L100" i="21"/>
  <c r="H82" i="22"/>
  <c r="H82" i="25" s="1"/>
  <c r="E36" i="23"/>
  <c r="O16" i="24"/>
  <c r="D32" i="23"/>
  <c r="G74" i="22"/>
  <c r="G74" i="25" s="1"/>
  <c r="I70" i="22"/>
  <c r="I70" i="25" s="1"/>
  <c r="E57" i="30" s="1"/>
  <c r="M102" i="21"/>
  <c r="M102" i="24" s="1"/>
  <c r="J39" i="21"/>
  <c r="J39" i="24" s="1"/>
  <c r="F14" i="23"/>
  <c r="F14" i="26" s="1"/>
  <c r="I32" i="22"/>
  <c r="I32" i="25" s="1"/>
  <c r="E19" i="30" s="1"/>
  <c r="I66" i="22"/>
  <c r="I66" i="25" s="1"/>
  <c r="E53" i="30" s="1"/>
  <c r="H79" i="22"/>
  <c r="H79" i="25" s="1"/>
  <c r="E34" i="23"/>
  <c r="H20" i="22"/>
  <c r="H20" i="25" s="1"/>
  <c r="E10" i="23"/>
  <c r="M95" i="21"/>
  <c r="M95" i="24" s="1"/>
  <c r="D34" i="23"/>
  <c r="G79" i="22"/>
  <c r="G79" i="25" s="1"/>
  <c r="N30" i="21"/>
  <c r="M104"/>
  <c r="I27" i="22"/>
  <c r="I27" i="25" s="1"/>
  <c r="E14" i="30" s="1"/>
  <c r="G67" i="21"/>
  <c r="G66"/>
  <c r="J68"/>
  <c r="O75" i="24"/>
  <c r="M99" i="21"/>
  <c r="M99" i="24" s="1"/>
  <c r="J87" i="21"/>
  <c r="J86"/>
  <c r="M76"/>
  <c r="M76" i="24" s="1"/>
  <c r="J55" i="21"/>
  <c r="J55" i="24" s="1"/>
  <c r="M45" i="21"/>
  <c r="M45" i="24" s="1"/>
  <c r="M41" i="21"/>
  <c r="M41" i="24" s="1"/>
  <c r="J26" i="21"/>
  <c r="J26" i="24" s="1"/>
  <c r="J18" i="21"/>
  <c r="J18" i="24" s="1"/>
  <c r="J15" i="21"/>
  <c r="J15" i="24" s="1"/>
  <c r="J13" i="21"/>
  <c r="J13" i="24" s="1"/>
  <c r="J11" i="21"/>
  <c r="J11" i="24" s="1"/>
  <c r="J9" i="21"/>
  <c r="J9" i="24" s="1"/>
  <c r="H47" i="25" l="1"/>
  <c r="E20" i="23"/>
  <c r="J47" i="25"/>
  <c r="G20" i="23"/>
  <c r="G47" i="25"/>
  <c r="D20" i="23"/>
  <c r="C31" i="26"/>
  <c r="F72" i="22"/>
  <c r="J87" i="24"/>
  <c r="E34" i="26"/>
  <c r="L100" i="24"/>
  <c r="E19" i="26"/>
  <c r="L52" i="24"/>
  <c r="D36" i="26"/>
  <c r="K104" i="24"/>
  <c r="G19" i="22"/>
  <c r="G19" i="25" s="1"/>
  <c r="K6" i="24"/>
  <c r="F71" i="22"/>
  <c r="J86" i="24"/>
  <c r="F37" i="23"/>
  <c r="F37" i="26" s="1"/>
  <c r="M104" i="24"/>
  <c r="D34" i="26"/>
  <c r="K100" i="24"/>
  <c r="M61"/>
  <c r="D19" i="26"/>
  <c r="K52" i="24"/>
  <c r="E30" i="26"/>
  <c r="L88" i="24"/>
  <c r="E28" i="26"/>
  <c r="L78" i="24"/>
  <c r="E36" i="26"/>
  <c r="L104" i="24"/>
  <c r="D30" i="26"/>
  <c r="K88" i="24"/>
  <c r="D28" i="26"/>
  <c r="K78" i="24"/>
  <c r="I76" i="22"/>
  <c r="M92" i="24"/>
  <c r="M89" i="21"/>
  <c r="M89" i="24" s="1"/>
  <c r="I75" i="22"/>
  <c r="J30" i="29" s="1"/>
  <c r="M90" i="24"/>
  <c r="F44" i="25"/>
  <c r="F53"/>
  <c r="F75"/>
  <c r="F61"/>
  <c r="F52"/>
  <c r="F72"/>
  <c r="F35"/>
  <c r="F71"/>
  <c r="F34"/>
  <c r="F84"/>
  <c r="C25" i="26"/>
  <c r="F59" i="22"/>
  <c r="C26" i="23" s="1"/>
  <c r="C33" i="26"/>
  <c r="F79" i="22"/>
  <c r="C34" i="26"/>
  <c r="F81" i="22"/>
  <c r="C35" i="26"/>
  <c r="F82" i="22"/>
  <c r="C17" i="26"/>
  <c r="F39" i="22"/>
  <c r="C32" i="26"/>
  <c r="F77" i="22"/>
  <c r="C32" i="23"/>
  <c r="F74" i="22"/>
  <c r="C36" i="23"/>
  <c r="C16" i="26"/>
  <c r="F37" i="22"/>
  <c r="C14" i="26"/>
  <c r="F32" i="22"/>
  <c r="C26" i="26"/>
  <c r="F60" i="22"/>
  <c r="G63"/>
  <c r="G63" i="25" s="1"/>
  <c r="H46" i="22"/>
  <c r="K5" i="21"/>
  <c r="K5" i="24" s="1"/>
  <c r="I84" i="22"/>
  <c r="I84" i="25" s="1"/>
  <c r="E71" i="30" s="1"/>
  <c r="G29" i="23"/>
  <c r="N77" i="21"/>
  <c r="J62" i="22" s="1"/>
  <c r="J62" i="25" s="1"/>
  <c r="G73" i="22"/>
  <c r="G73" i="25" s="1"/>
  <c r="D31" i="23"/>
  <c r="G46" i="22"/>
  <c r="D29" i="23"/>
  <c r="K77" i="21"/>
  <c r="D9" i="23"/>
  <c r="C14"/>
  <c r="D9" i="26"/>
  <c r="M40" i="21"/>
  <c r="M40" i="24" s="1"/>
  <c r="M86" i="21"/>
  <c r="M86" i="24" s="1"/>
  <c r="J80" i="21"/>
  <c r="N21" i="24"/>
  <c r="J34" i="22"/>
  <c r="J34" i="25" s="1"/>
  <c r="N27" i="21"/>
  <c r="C33" i="23"/>
  <c r="J88" i="21"/>
  <c r="J88" i="24" s="1"/>
  <c r="O53"/>
  <c r="E29" i="23"/>
  <c r="H63" i="22"/>
  <c r="H63" i="25" s="1"/>
  <c r="L77" i="21"/>
  <c r="M13"/>
  <c r="M13" i="24" s="1"/>
  <c r="J12" i="21"/>
  <c r="J12" i="24" s="1"/>
  <c r="M75" i="21"/>
  <c r="M75" i="24" s="1"/>
  <c r="J67" i="21"/>
  <c r="I43" i="22"/>
  <c r="C34" i="23"/>
  <c r="O54" i="24"/>
  <c r="D37" i="23"/>
  <c r="G84" i="22"/>
  <c r="G84" i="25" s="1"/>
  <c r="H35" i="22"/>
  <c r="H35" i="25" s="1"/>
  <c r="L35" i="21"/>
  <c r="H38" i="22"/>
  <c r="H38" i="25" s="1"/>
  <c r="C17" i="23"/>
  <c r="I75" i="25"/>
  <c r="E62" i="30" s="1"/>
  <c r="L51" i="21"/>
  <c r="L51" i="24" s="1"/>
  <c r="K51" i="21"/>
  <c r="E31" i="23"/>
  <c r="H73" i="22"/>
  <c r="H73" i="25" s="1"/>
  <c r="C35" i="23"/>
  <c r="N33" i="24"/>
  <c r="N51" i="21"/>
  <c r="N32" i="24" s="1"/>
  <c r="J46" i="22"/>
  <c r="E37" i="23"/>
  <c r="H84" i="22"/>
  <c r="H84" i="25" s="1"/>
  <c r="M15" i="21"/>
  <c r="M15" i="24" s="1"/>
  <c r="J14" i="21"/>
  <c r="J14" i="24" s="1"/>
  <c r="O51"/>
  <c r="O55"/>
  <c r="E35" i="23"/>
  <c r="H81" i="22"/>
  <c r="H81" i="25" s="1"/>
  <c r="J34" i="21"/>
  <c r="J34" i="24" s="1"/>
  <c r="C16" i="23"/>
  <c r="G28"/>
  <c r="J25" i="21"/>
  <c r="M98"/>
  <c r="M98" i="24" s="1"/>
  <c r="I78" i="22"/>
  <c r="M94" i="21"/>
  <c r="I53" i="22"/>
  <c r="N58" i="24"/>
  <c r="J73" i="22"/>
  <c r="J73" i="25" s="1"/>
  <c r="G31" i="23"/>
  <c r="M11" i="21"/>
  <c r="M11" i="24" s="1"/>
  <c r="J10" i="21"/>
  <c r="J10" i="24" s="1"/>
  <c r="J54" i="21"/>
  <c r="J66"/>
  <c r="J8"/>
  <c r="J17"/>
  <c r="M44"/>
  <c r="M44" i="24" s="1"/>
  <c r="M87" i="21"/>
  <c r="M87" i="24" s="1"/>
  <c r="M68" i="21"/>
  <c r="I83" i="22"/>
  <c r="M101" i="21"/>
  <c r="D35" i="23"/>
  <c r="G81" i="22"/>
  <c r="G81" i="25" s="1"/>
  <c r="I52" i="22"/>
  <c r="O52" i="24"/>
  <c r="L27" i="21"/>
  <c r="H33" i="22"/>
  <c r="H33" i="25" s="1"/>
  <c r="I44" i="22"/>
  <c r="O74" i="24"/>
  <c r="M9" i="21"/>
  <c r="M9" i="24" s="1"/>
  <c r="M18" i="21"/>
  <c r="M18" i="24" s="1"/>
  <c r="M26" i="21"/>
  <c r="M26" i="24" s="1"/>
  <c r="M55" i="21"/>
  <c r="M55" i="24" s="1"/>
  <c r="I52" i="25" l="1"/>
  <c r="E39" i="30" s="1"/>
  <c r="F22" i="23"/>
  <c r="F22" i="26" s="1"/>
  <c r="G46" i="25"/>
  <c r="D19" i="23"/>
  <c r="J46" i="25"/>
  <c r="G19" i="23"/>
  <c r="H46" i="25"/>
  <c r="E19" i="23"/>
  <c r="F31" i="22"/>
  <c r="F31" i="25" s="1"/>
  <c r="J25" i="24"/>
  <c r="E14" i="26"/>
  <c r="L27" i="24"/>
  <c r="M101"/>
  <c r="F21" i="22"/>
  <c r="J8" i="24"/>
  <c r="F48" i="22"/>
  <c r="F48" i="25" s="1"/>
  <c r="J54" i="24"/>
  <c r="M94"/>
  <c r="E16" i="26"/>
  <c r="L35" i="24"/>
  <c r="E27" i="26"/>
  <c r="L77" i="24"/>
  <c r="D27" i="26"/>
  <c r="K77" i="24"/>
  <c r="I76" i="25"/>
  <c r="E63" i="30" s="1"/>
  <c r="J31" i="29"/>
  <c r="F26" i="22"/>
  <c r="F26" i="25" s="1"/>
  <c r="J17" i="24"/>
  <c r="F65" i="22"/>
  <c r="F65" i="25" s="1"/>
  <c r="J80" i="24"/>
  <c r="G45" i="22"/>
  <c r="G45" i="25" s="1"/>
  <c r="K51" i="24"/>
  <c r="I44" i="25"/>
  <c r="E31" i="30" s="1"/>
  <c r="J21" i="29"/>
  <c r="I53" i="25"/>
  <c r="E40" i="30" s="1"/>
  <c r="J25" i="29"/>
  <c r="I43" i="25"/>
  <c r="E30" i="30" s="1"/>
  <c r="J20" i="29"/>
  <c r="I83" i="25"/>
  <c r="E70" i="30" s="1"/>
  <c r="J34" i="29"/>
  <c r="I78" i="25"/>
  <c r="E65" i="30" s="1"/>
  <c r="J32" i="29"/>
  <c r="F32" i="25"/>
  <c r="F21"/>
  <c r="F77"/>
  <c r="F79"/>
  <c r="F60"/>
  <c r="F37"/>
  <c r="F82"/>
  <c r="F74"/>
  <c r="F39"/>
  <c r="F81"/>
  <c r="F59"/>
  <c r="F23" i="22"/>
  <c r="M66" i="21"/>
  <c r="F24" i="22"/>
  <c r="C30" i="26"/>
  <c r="F73" i="22"/>
  <c r="F22"/>
  <c r="C15" i="26"/>
  <c r="F36" i="22"/>
  <c r="D8" i="26"/>
  <c r="G18" i="22"/>
  <c r="G18" i="25" s="1"/>
  <c r="N47" i="24"/>
  <c r="D8" i="23"/>
  <c r="D28"/>
  <c r="G62" i="22"/>
  <c r="G62" i="25" s="1"/>
  <c r="D18" i="26"/>
  <c r="E18"/>
  <c r="D18" i="23"/>
  <c r="K108" i="21"/>
  <c r="K108" i="24" s="1"/>
  <c r="J45" i="22"/>
  <c r="J45" i="25" s="1"/>
  <c r="E14" i="23"/>
  <c r="H32" i="22"/>
  <c r="H32" i="25" s="1"/>
  <c r="L6" i="21"/>
  <c r="I72" i="22"/>
  <c r="I72" i="25" s="1"/>
  <c r="E59" i="30" s="1"/>
  <c r="M67" i="21"/>
  <c r="H62" i="22"/>
  <c r="H62" i="25" s="1"/>
  <c r="E28" i="23"/>
  <c r="M8" i="21"/>
  <c r="M8" i="24" s="1"/>
  <c r="M10" i="21"/>
  <c r="M10" i="24" s="1"/>
  <c r="M97" i="21"/>
  <c r="I80" i="22"/>
  <c r="C15" i="23"/>
  <c r="M14" i="21"/>
  <c r="M14" i="24" s="1"/>
  <c r="O15"/>
  <c r="L34" i="21"/>
  <c r="E16" i="23"/>
  <c r="H37" i="22"/>
  <c r="H37" i="25" s="1"/>
  <c r="M74" i="21"/>
  <c r="I61" i="22"/>
  <c r="M12" i="21"/>
  <c r="M12" i="24" s="1"/>
  <c r="J79" i="21"/>
  <c r="J79" i="24" s="1"/>
  <c r="M39" i="21"/>
  <c r="I40" i="22"/>
  <c r="I82"/>
  <c r="I82" i="25" s="1"/>
  <c r="E69" i="30" s="1"/>
  <c r="F36" i="23"/>
  <c r="F36" i="26" s="1"/>
  <c r="M100" i="21"/>
  <c r="I42" i="22"/>
  <c r="J65" i="21"/>
  <c r="J24"/>
  <c r="J24" i="24" s="1"/>
  <c r="F32" i="23"/>
  <c r="F32" i="26" s="1"/>
  <c r="I74" i="22"/>
  <c r="I74" i="25" s="1"/>
  <c r="E61" i="30" s="1"/>
  <c r="C31" i="23"/>
  <c r="G18"/>
  <c r="M25" i="21"/>
  <c r="M25" i="24" s="1"/>
  <c r="J7"/>
  <c r="J53" i="21"/>
  <c r="J53" i="24" s="1"/>
  <c r="F33" i="23"/>
  <c r="F33" i="26" s="1"/>
  <c r="I77" i="22"/>
  <c r="I77" i="25" s="1"/>
  <c r="E64" i="30" s="1"/>
  <c r="M54" i="21"/>
  <c r="M54" i="24" s="1"/>
  <c r="J16"/>
  <c r="N19"/>
  <c r="G14" i="23"/>
  <c r="J32" i="22"/>
  <c r="J32" i="25" s="1"/>
  <c r="N6" i="21"/>
  <c r="I71" i="22"/>
  <c r="I71" i="25" s="1"/>
  <c r="E58" i="30" s="1"/>
  <c r="M80" i="21"/>
  <c r="M80" i="24" s="1"/>
  <c r="H45" i="22"/>
  <c r="H45" i="25" s="1"/>
  <c r="E18" i="23"/>
  <c r="O73" i="24"/>
  <c r="M16" i="21"/>
  <c r="M16" i="24" l="1"/>
  <c r="M100"/>
  <c r="M39"/>
  <c r="M74"/>
  <c r="E9" i="26"/>
  <c r="L6" i="24"/>
  <c r="E15" i="26"/>
  <c r="L34" i="24"/>
  <c r="M97"/>
  <c r="D38" i="26"/>
  <c r="F58" i="25"/>
  <c r="M65" i="21"/>
  <c r="I42" i="25"/>
  <c r="E29" i="30" s="1"/>
  <c r="J19" i="29"/>
  <c r="I40" i="25"/>
  <c r="E27" i="30" s="1"/>
  <c r="J17" i="29"/>
  <c r="I61" i="25"/>
  <c r="E48" i="30" s="1"/>
  <c r="J28" i="29"/>
  <c r="I80" i="25"/>
  <c r="E67" i="30" s="1"/>
  <c r="J33" i="29"/>
  <c r="G87" i="22"/>
  <c r="G87" i="25" s="1"/>
  <c r="F22"/>
  <c r="F23"/>
  <c r="F24"/>
  <c r="F36"/>
  <c r="F73"/>
  <c r="C29" i="26"/>
  <c r="F64" i="22"/>
  <c r="C20" i="26"/>
  <c r="F47" i="22"/>
  <c r="C20" i="23" s="1"/>
  <c r="C10" i="26"/>
  <c r="F20" i="22"/>
  <c r="C13" i="26"/>
  <c r="F30" i="22"/>
  <c r="C11" i="26"/>
  <c r="F25" i="22"/>
  <c r="D39" i="23"/>
  <c r="M88" i="21"/>
  <c r="M24"/>
  <c r="I31" i="22"/>
  <c r="C13" i="23"/>
  <c r="O14" i="24"/>
  <c r="I21" i="22"/>
  <c r="M7" i="21"/>
  <c r="O57" i="24"/>
  <c r="F11" i="23"/>
  <c r="F11" i="26" s="1"/>
  <c r="I25" i="22"/>
  <c r="I25" i="25" s="1"/>
  <c r="E12" i="30" s="1"/>
  <c r="J52" i="24"/>
  <c r="J78" i="21"/>
  <c r="J78" i="24" s="1"/>
  <c r="C30" i="23"/>
  <c r="M73" i="21"/>
  <c r="I60" i="22"/>
  <c r="I60" i="25" s="1"/>
  <c r="E47" i="30" s="1"/>
  <c r="O72" i="24"/>
  <c r="M79" i="21"/>
  <c r="I65" i="22"/>
  <c r="N6" i="24"/>
  <c r="G9" i="23"/>
  <c r="N5" i="21"/>
  <c r="J19" i="22"/>
  <c r="J19" i="25" s="1"/>
  <c r="C11" i="23"/>
  <c r="M53" i="21"/>
  <c r="I48" i="22"/>
  <c r="O27" i="24"/>
  <c r="J64" i="21"/>
  <c r="O70" i="24"/>
  <c r="M34" i="21"/>
  <c r="F17" i="23"/>
  <c r="F17" i="26" s="1"/>
  <c r="I39" i="22"/>
  <c r="I39" i="25" s="1"/>
  <c r="E26" i="30" s="1"/>
  <c r="I23" i="22"/>
  <c r="E15" i="23"/>
  <c r="H36" i="22"/>
  <c r="H36" i="25" s="1"/>
  <c r="I24" i="22"/>
  <c r="O46" i="24"/>
  <c r="I22" i="22"/>
  <c r="O29" i="24"/>
  <c r="O56"/>
  <c r="J6" i="21"/>
  <c r="J6" i="24" s="1"/>
  <c r="C10" i="23"/>
  <c r="F35"/>
  <c r="F35" i="26" s="1"/>
  <c r="I81" i="22"/>
  <c r="I81" i="25" s="1"/>
  <c r="E68" i="30" s="1"/>
  <c r="F34" i="23"/>
  <c r="F34" i="26" s="1"/>
  <c r="I79" i="22"/>
  <c r="I79" i="25" s="1"/>
  <c r="E66" i="30" s="1"/>
  <c r="H19" i="22"/>
  <c r="H19" i="25" s="1"/>
  <c r="L5" i="21"/>
  <c r="E9" i="23"/>
  <c r="M64" i="21" l="1"/>
  <c r="M24" i="24"/>
  <c r="M53"/>
  <c r="E8" i="26"/>
  <c r="E38" s="1"/>
  <c r="L5" i="24"/>
  <c r="M34"/>
  <c r="M79"/>
  <c r="M73"/>
  <c r="M7"/>
  <c r="M88"/>
  <c r="I22" i="25"/>
  <c r="E9" i="30" s="1"/>
  <c r="J6" i="29"/>
  <c r="I23" i="25"/>
  <c r="E10" i="30" s="1"/>
  <c r="J7" i="29"/>
  <c r="I48" i="25"/>
  <c r="E35" i="30" s="1"/>
  <c r="J22" i="29"/>
  <c r="I65" i="25"/>
  <c r="E52" i="30" s="1"/>
  <c r="J29" i="29"/>
  <c r="I31" i="25"/>
  <c r="E18" i="30" s="1"/>
  <c r="J12" i="29"/>
  <c r="I24" i="25"/>
  <c r="E11" i="30" s="1"/>
  <c r="J8" i="29"/>
  <c r="I58" i="25"/>
  <c r="E45" i="30" s="1"/>
  <c r="J27" i="29"/>
  <c r="I21" i="25"/>
  <c r="E8" i="30" s="1"/>
  <c r="J5" i="29"/>
  <c r="F30" i="25"/>
  <c r="F47"/>
  <c r="F25"/>
  <c r="F20"/>
  <c r="F64"/>
  <c r="C24" i="26"/>
  <c r="C19"/>
  <c r="F46" i="22"/>
  <c r="C19" i="23" s="1"/>
  <c r="C9" i="26"/>
  <c r="F19" i="22"/>
  <c r="C28" i="26"/>
  <c r="F63" i="22"/>
  <c r="I73"/>
  <c r="I73" i="25" s="1"/>
  <c r="E60" i="30" s="1"/>
  <c r="F31" i="23"/>
  <c r="F31" i="26" s="1"/>
  <c r="M6" i="21"/>
  <c r="O10" i="24"/>
  <c r="O9"/>
  <c r="I36" i="22"/>
  <c r="I36" i="25" s="1"/>
  <c r="E23" i="30" s="1"/>
  <c r="F15" i="23"/>
  <c r="F15" i="26" s="1"/>
  <c r="I47" i="22"/>
  <c r="I57" i="25"/>
  <c r="E44" i="30" s="1"/>
  <c r="F30" i="23"/>
  <c r="F30" i="26" s="1"/>
  <c r="M78" i="21"/>
  <c r="I64" i="22"/>
  <c r="I64" i="25" s="1"/>
  <c r="E51" i="30" s="1"/>
  <c r="O11" i="24"/>
  <c r="O50"/>
  <c r="O45"/>
  <c r="O8"/>
  <c r="O26"/>
  <c r="C29" i="23"/>
  <c r="J77" i="21"/>
  <c r="J77" i="24" s="1"/>
  <c r="I20" i="22"/>
  <c r="I20" i="25" s="1"/>
  <c r="E7" i="30" s="1"/>
  <c r="F10" i="23"/>
  <c r="F10" i="26" s="1"/>
  <c r="I30" i="22"/>
  <c r="I30" i="25" s="1"/>
  <c r="E17" i="30" s="1"/>
  <c r="F13" i="23"/>
  <c r="F13" i="26" s="1"/>
  <c r="L108" i="21"/>
  <c r="L108" i="24" s="1"/>
  <c r="E8" i="23"/>
  <c r="E39" s="1"/>
  <c r="H18" i="22"/>
  <c r="H18" i="25" s="1"/>
  <c r="C9" i="23"/>
  <c r="J5" i="21"/>
  <c r="J5" i="24" s="1"/>
  <c r="O12"/>
  <c r="O69"/>
  <c r="O18"/>
  <c r="N5"/>
  <c r="J18" i="22"/>
  <c r="J18" i="25" s="1"/>
  <c r="N108" i="21"/>
  <c r="G8" i="23"/>
  <c r="G39" s="1"/>
  <c r="O35" i="24"/>
  <c r="O71"/>
  <c r="I59" i="22"/>
  <c r="I59" i="25" l="1"/>
  <c r="E46" i="30" s="1"/>
  <c r="F26" i="23"/>
  <c r="F26" i="26" s="1"/>
  <c r="I47" i="25"/>
  <c r="E34" i="30" s="1"/>
  <c r="F20" i="23"/>
  <c r="F20" i="26" s="1"/>
  <c r="J36" i="29"/>
  <c r="M78" i="24"/>
  <c r="M52"/>
  <c r="I19" i="22"/>
  <c r="I19" i="25" s="1"/>
  <c r="E6" i="30" s="1"/>
  <c r="M6" i="24"/>
  <c r="F63" i="25"/>
  <c r="F46"/>
  <c r="F19"/>
  <c r="F57"/>
  <c r="C27" i="26"/>
  <c r="F62" i="22"/>
  <c r="C8" i="26"/>
  <c r="F18" i="22"/>
  <c r="C23" i="26"/>
  <c r="M5" i="21"/>
  <c r="M5" i="24" s="1"/>
  <c r="F9" i="23"/>
  <c r="F9" i="26" s="1"/>
  <c r="J51" i="24"/>
  <c r="H87" i="22"/>
  <c r="H87" i="25" s="1"/>
  <c r="M51" i="21"/>
  <c r="I46" i="22"/>
  <c r="O34" i="24"/>
  <c r="C8" i="23"/>
  <c r="O44" i="24"/>
  <c r="F29" i="23"/>
  <c r="F29" i="26" s="1"/>
  <c r="I63" i="22"/>
  <c r="I63" i="25" s="1"/>
  <c r="E50" i="30" s="1"/>
  <c r="M77" i="21"/>
  <c r="J87" i="22"/>
  <c r="J87" i="25" s="1"/>
  <c r="N76" i="24"/>
  <c r="O17"/>
  <c r="O43"/>
  <c r="O23"/>
  <c r="O58"/>
  <c r="O7"/>
  <c r="C28" i="23"/>
  <c r="O49" i="24"/>
  <c r="I56" i="25"/>
  <c r="E43" i="30" s="1"/>
  <c r="I46" i="25" l="1"/>
  <c r="E33" i="30" s="1"/>
  <c r="F19" i="23"/>
  <c r="F19" i="26" s="1"/>
  <c r="M77" i="24"/>
  <c r="I45" i="22"/>
  <c r="I45" i="25" s="1"/>
  <c r="E32" i="30" s="1"/>
  <c r="M51" i="24"/>
  <c r="F56" i="25"/>
  <c r="F62"/>
  <c r="F18"/>
  <c r="C18" i="26"/>
  <c r="C38" s="1"/>
  <c r="F45" i="22"/>
  <c r="F18" i="23"/>
  <c r="F18" i="26" s="1"/>
  <c r="C18" i="23"/>
  <c r="C39" s="1"/>
  <c r="M108" i="21"/>
  <c r="I18" i="22"/>
  <c r="F8" i="23"/>
  <c r="F8" i="26" s="1"/>
  <c r="J108" i="21"/>
  <c r="J108" i="24" s="1"/>
  <c r="O48"/>
  <c r="O6"/>
  <c r="O42"/>
  <c r="I62" i="22"/>
  <c r="I62" i="25" s="1"/>
  <c r="E49" i="30" s="1"/>
  <c r="F28" i="23"/>
  <c r="F28" i="26" s="1"/>
  <c r="O33" i="24"/>
  <c r="M108" l="1"/>
  <c r="I18" i="25"/>
  <c r="E5" i="30" s="1"/>
  <c r="F87" i="22"/>
  <c r="F45" i="25"/>
  <c r="G39" i="26"/>
  <c r="I87" i="22"/>
  <c r="I87" i="25" s="1"/>
  <c r="E74" i="30" s="1"/>
  <c r="F39" i="23"/>
  <c r="F39" i="26" s="1"/>
  <c r="G37" s="1"/>
  <c r="H37" i="23"/>
  <c r="H18"/>
  <c r="H8"/>
  <c r="H39"/>
  <c r="H28"/>
  <c r="O32" i="24"/>
  <c r="O5"/>
  <c r="O47"/>
  <c r="O41"/>
  <c r="G18" i="26" l="1"/>
  <c r="G28"/>
  <c r="G8"/>
  <c r="F87" i="25"/>
  <c r="O76" i="24"/>
</calcChain>
</file>

<file path=xl/comments1.xml><?xml version="1.0" encoding="utf-8"?>
<comments xmlns="http://schemas.openxmlformats.org/spreadsheetml/2006/main">
  <authors>
    <author>Grace</author>
    <author>USER</author>
  </authors>
  <commentList>
    <comment ref="B14" authorId="0">
      <text>
        <r>
          <rPr>
            <b/>
            <sz val="9"/>
            <color indexed="81"/>
            <rFont val="Tahoma"/>
            <family val="2"/>
          </rPr>
          <t>Grace:</t>
        </r>
        <r>
          <rPr>
            <sz val="9"/>
            <color indexed="81"/>
            <rFont val="Tahoma"/>
            <family val="2"/>
          </rPr>
          <t xml:space="preserve">
Confirma Julia con UDAPE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Grace:</t>
        </r>
        <r>
          <rPr>
            <sz val="9"/>
            <color indexed="81"/>
            <rFont val="Tahoma"/>
            <family val="2"/>
          </rPr>
          <t xml:space="preserve">
UDAPE, ver costo con UDAPE</t>
        </r>
      </text>
    </comment>
    <comment ref="B55" authorId="0">
      <text>
        <r>
          <rPr>
            <b/>
            <sz val="9"/>
            <color indexed="81"/>
            <rFont val="Tahoma"/>
            <family val="2"/>
          </rPr>
          <t>Grace:</t>
        </r>
        <r>
          <rPr>
            <sz val="9"/>
            <color indexed="81"/>
            <rFont val="Tahoma"/>
            <family val="2"/>
          </rPr>
          <t xml:space="preserve">
UDAPE y INE</t>
        </r>
      </text>
    </comment>
    <comment ref="B59" authorId="0">
      <text>
        <r>
          <rPr>
            <b/>
            <sz val="9"/>
            <color indexed="81"/>
            <rFont val="Tahoma"/>
            <family val="2"/>
          </rPr>
          <t>Grace:</t>
        </r>
        <r>
          <rPr>
            <sz val="9"/>
            <color indexed="81"/>
            <rFont val="Tahoma"/>
            <family val="2"/>
          </rPr>
          <t xml:space="preserve">
Ver con Gilberto</t>
        </r>
      </text>
    </comment>
    <comment ref="B62" authorId="0">
      <text>
        <r>
          <rPr>
            <b/>
            <sz val="9"/>
            <color indexed="81"/>
            <rFont val="Tahoma"/>
            <family val="2"/>
          </rPr>
          <t>Grace:</t>
        </r>
        <r>
          <rPr>
            <sz val="9"/>
            <color indexed="81"/>
            <rFont val="Tahoma"/>
            <family val="2"/>
          </rPr>
          <t xml:space="preserve">
Ver con Gilberto</t>
        </r>
      </text>
    </comment>
    <comment ref="H66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Días</t>
        </r>
      </text>
    </comment>
    <comment ref="M81" authorId="0">
      <text>
        <r>
          <rPr>
            <b/>
            <sz val="9"/>
            <color indexed="81"/>
            <rFont val="Tahoma"/>
            <family val="2"/>
          </rPr>
          <t>Grace:</t>
        </r>
        <r>
          <rPr>
            <sz val="9"/>
            <color indexed="81"/>
            <rFont val="Tahoma"/>
            <family val="2"/>
          </rPr>
          <t xml:space="preserve">
14 meses 215000</t>
        </r>
      </text>
    </comment>
  </commentList>
</comments>
</file>

<file path=xl/comments2.xml><?xml version="1.0" encoding="utf-8"?>
<comments xmlns="http://schemas.openxmlformats.org/spreadsheetml/2006/main">
  <authors>
    <author>Grace</author>
  </authors>
  <commentList>
    <comment ref="B24" authorId="0">
      <text>
        <r>
          <rPr>
            <b/>
            <sz val="9"/>
            <color indexed="81"/>
            <rFont val="Tahoma"/>
            <family val="2"/>
          </rPr>
          <t>Grace:</t>
        </r>
        <r>
          <rPr>
            <sz val="9"/>
            <color indexed="81"/>
            <rFont val="Tahoma"/>
            <family val="2"/>
          </rPr>
          <t xml:space="preserve">
Confirma Julia con UDAPE</t>
        </r>
      </text>
    </comment>
    <comment ref="B70" authorId="0">
      <text>
        <r>
          <rPr>
            <b/>
            <sz val="9"/>
            <color indexed="81"/>
            <rFont val="Tahoma"/>
            <family val="2"/>
          </rPr>
          <t>Grace:</t>
        </r>
        <r>
          <rPr>
            <sz val="9"/>
            <color indexed="81"/>
            <rFont val="Tahoma"/>
            <family val="2"/>
          </rPr>
          <t xml:space="preserve">
al final</t>
        </r>
      </text>
    </comment>
  </commentList>
</comments>
</file>

<file path=xl/comments3.xml><?xml version="1.0" encoding="utf-8"?>
<comments xmlns="http://schemas.openxmlformats.org/spreadsheetml/2006/main">
  <authors>
    <author>Grace</author>
  </authors>
  <commentList>
    <comment ref="B22" authorId="0">
      <text>
        <r>
          <rPr>
            <b/>
            <sz val="9"/>
            <color indexed="81"/>
            <rFont val="Tahoma"/>
            <family val="2"/>
          </rPr>
          <t>Grace:</t>
        </r>
        <r>
          <rPr>
            <sz val="9"/>
            <color indexed="81"/>
            <rFont val="Tahoma"/>
            <family val="2"/>
          </rPr>
          <t xml:space="preserve">
Abogado de la UCP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>Grace:</t>
        </r>
        <r>
          <rPr>
            <sz val="9"/>
            <color indexed="81"/>
            <rFont val="Tahoma"/>
            <family val="2"/>
          </rPr>
          <t xml:space="preserve">
al final</t>
        </r>
      </text>
    </comment>
  </commentList>
</comments>
</file>

<file path=xl/comments4.xml><?xml version="1.0" encoding="utf-8"?>
<comments xmlns="http://schemas.openxmlformats.org/spreadsheetml/2006/main">
  <authors>
    <author>Grace</author>
  </authors>
  <commentList>
    <comment ref="B11" authorId="0">
      <text>
        <r>
          <rPr>
            <b/>
            <sz val="9"/>
            <color indexed="81"/>
            <rFont val="Tahoma"/>
            <family val="2"/>
          </rPr>
          <t>Grace:</t>
        </r>
        <r>
          <rPr>
            <sz val="9"/>
            <color indexed="81"/>
            <rFont val="Tahoma"/>
            <family val="2"/>
          </rPr>
          <t xml:space="preserve">
Confirma Julia con UDAPE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Grace:</t>
        </r>
        <r>
          <rPr>
            <sz val="9"/>
            <color indexed="81"/>
            <rFont val="Tahoma"/>
            <family val="2"/>
          </rPr>
          <t xml:space="preserve">
UDAPE, ver costo con UDAPE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Grace:</t>
        </r>
        <r>
          <rPr>
            <sz val="9"/>
            <color indexed="81"/>
            <rFont val="Tahoma"/>
            <family val="2"/>
          </rPr>
          <t xml:space="preserve">
UCP / MPD</t>
        </r>
      </text>
    </comment>
    <comment ref="M51" authorId="0">
      <text>
        <r>
          <rPr>
            <b/>
            <sz val="9"/>
            <color indexed="81"/>
            <rFont val="Tahoma"/>
            <family val="2"/>
          </rPr>
          <t>Grace:</t>
        </r>
        <r>
          <rPr>
            <sz val="9"/>
            <color indexed="81"/>
            <rFont val="Tahoma"/>
            <family val="2"/>
          </rPr>
          <t xml:space="preserve">
14 meses 215000</t>
        </r>
      </text>
    </comment>
  </commentList>
</comments>
</file>

<file path=xl/comments5.xml><?xml version="1.0" encoding="utf-8"?>
<comments xmlns="http://schemas.openxmlformats.org/spreadsheetml/2006/main">
  <authors>
    <author>Grace</author>
  </authors>
  <commentList>
    <comment ref="B24" authorId="0">
      <text>
        <r>
          <rPr>
            <b/>
            <sz val="9"/>
            <color indexed="81"/>
            <rFont val="Tahoma"/>
            <family val="2"/>
          </rPr>
          <t>Grace:</t>
        </r>
        <r>
          <rPr>
            <sz val="9"/>
            <color indexed="81"/>
            <rFont val="Tahoma"/>
            <family val="2"/>
          </rPr>
          <t xml:space="preserve">
Confirma Julia con UDAPE</t>
        </r>
      </text>
    </comment>
  </commentList>
</comments>
</file>

<file path=xl/sharedStrings.xml><?xml version="1.0" encoding="utf-8"?>
<sst xmlns="http://schemas.openxmlformats.org/spreadsheetml/2006/main" count="718" uniqueCount="346">
  <si>
    <t>COSTO</t>
  </si>
  <si>
    <t>Nombre de la Tarea</t>
  </si>
  <si>
    <t xml:space="preserve">Presupuestado </t>
  </si>
  <si>
    <t>1.1</t>
  </si>
  <si>
    <t>1.1.1</t>
  </si>
  <si>
    <t>1.1.1.1</t>
  </si>
  <si>
    <t>1.1.1.2</t>
  </si>
  <si>
    <t>1.1.1.1.1</t>
  </si>
  <si>
    <t>1.1.2</t>
  </si>
  <si>
    <t>1.1.3</t>
  </si>
  <si>
    <t>1.1.3.1</t>
  </si>
  <si>
    <t>1.1.4</t>
  </si>
  <si>
    <t>1.1.4.1</t>
  </si>
  <si>
    <t>1.1.5.1</t>
  </si>
  <si>
    <t>1.</t>
  </si>
  <si>
    <t>1.1.3.2</t>
  </si>
  <si>
    <t>1.2.1.1</t>
  </si>
  <si>
    <t>2252/BL-BO</t>
  </si>
  <si>
    <t>Diseño conceptual y sistema informático finalizado</t>
  </si>
  <si>
    <t>1.1.1.3</t>
  </si>
  <si>
    <t>1.1.1.4</t>
  </si>
  <si>
    <t xml:space="preserve">Contratación de empresa para el diseño, desarrollo y apoyo de implementación del sistema tecnológico  </t>
  </si>
  <si>
    <t>Marco jurídico, normativo e institucional elaborado y convenios  para intercambio y uso de datos con programas firmados</t>
  </si>
  <si>
    <t>Equipamiento (hardware, software, infraestructura de comunicación) adquirido</t>
  </si>
  <si>
    <t>BO-L1070</t>
  </si>
  <si>
    <t>Cantidad</t>
  </si>
  <si>
    <t>Unidad Medida</t>
  </si>
  <si>
    <t>Costo Unitario</t>
  </si>
  <si>
    <t>AT</t>
  </si>
  <si>
    <t>Consultor</t>
  </si>
  <si>
    <t>Meses</t>
  </si>
  <si>
    <t>PRODUCTO</t>
  </si>
  <si>
    <t>ACTIVIDAD</t>
  </si>
  <si>
    <t>RECURSO</t>
  </si>
  <si>
    <t>1.2</t>
  </si>
  <si>
    <t>1.2.1.</t>
  </si>
  <si>
    <t>1.2.2.</t>
  </si>
  <si>
    <t>2.1.1</t>
  </si>
  <si>
    <t>2.1.2</t>
  </si>
  <si>
    <t>2.1.3</t>
  </si>
  <si>
    <t>2.1</t>
  </si>
  <si>
    <t>Censo de potenciales beneficiarios realizado en áreas urbanas priorizadas</t>
  </si>
  <si>
    <t>2.2</t>
  </si>
  <si>
    <t>3.1</t>
  </si>
  <si>
    <t>2.1.1.1</t>
  </si>
  <si>
    <t>2.1.1.2</t>
  </si>
  <si>
    <t>2.1.2.1</t>
  </si>
  <si>
    <t>2.1.3.1</t>
  </si>
  <si>
    <t>Componente II: Ampliación de la cobertura del RUB</t>
  </si>
  <si>
    <t>Imprevistos</t>
  </si>
  <si>
    <t xml:space="preserve">Imprevistos </t>
  </si>
  <si>
    <r>
      <rPr>
        <b/>
        <u/>
        <sz val="10"/>
        <rFont val="Calibri"/>
        <family val="2"/>
        <scheme val="minor"/>
      </rPr>
      <t>Anexo 1.a</t>
    </r>
    <r>
      <rPr>
        <b/>
        <sz val="10"/>
        <rFont val="Calibri"/>
        <family val="2"/>
        <scheme val="minor"/>
      </rPr>
      <t xml:space="preserve"> - PRESUPUESTO DE INVERSION</t>
    </r>
  </si>
  <si>
    <t>Componente</t>
  </si>
  <si>
    <t>Sub-componente</t>
  </si>
  <si>
    <t>Unidad</t>
  </si>
  <si>
    <t>Global</t>
  </si>
  <si>
    <t>3.1.1</t>
  </si>
  <si>
    <t>Procesamiento de datos</t>
  </si>
  <si>
    <r>
      <rPr>
        <b/>
        <u/>
        <sz val="10"/>
        <rFont val="Calibri"/>
        <family val="2"/>
        <scheme val="minor"/>
      </rPr>
      <t>Anexo 1.a</t>
    </r>
    <r>
      <rPr>
        <b/>
        <sz val="10"/>
        <rFont val="Calibri"/>
        <family val="2"/>
        <scheme val="minor"/>
      </rPr>
      <t xml:space="preserve"> - PEP (Plan de Ejecución del Proyecto)</t>
    </r>
  </si>
  <si>
    <t>RESPONSABLES</t>
  </si>
  <si>
    <t>Días</t>
  </si>
  <si>
    <t>Inicio</t>
  </si>
  <si>
    <t>Fin</t>
  </si>
  <si>
    <t>T1</t>
  </si>
  <si>
    <t>T2</t>
  </si>
  <si>
    <t>T3</t>
  </si>
  <si>
    <t>T4</t>
  </si>
  <si>
    <t>A.</t>
  </si>
  <si>
    <t>A.1</t>
  </si>
  <si>
    <t>Misión de Identificación</t>
  </si>
  <si>
    <t>A.2</t>
  </si>
  <si>
    <t>Misión de Orientación</t>
  </si>
  <si>
    <t>Misión de Negociación</t>
  </si>
  <si>
    <t>Aprobación del Directorio del BID</t>
  </si>
  <si>
    <t>Etapa de aprobación del Contrato de Préstamo</t>
  </si>
  <si>
    <t>Etapa de ejecución del  Programa</t>
  </si>
  <si>
    <t xml:space="preserve">Cumplimiento de condiciones previas al primer desembolso </t>
  </si>
  <si>
    <t>1.1.5.2</t>
  </si>
  <si>
    <t>1.1.5.3</t>
  </si>
  <si>
    <t>2.2.1</t>
  </si>
  <si>
    <t>2.2.1.1</t>
  </si>
  <si>
    <t>4.1</t>
  </si>
  <si>
    <t>3.1.1.1</t>
  </si>
  <si>
    <t>Promotor Social</t>
  </si>
  <si>
    <t>Estadístico</t>
  </si>
  <si>
    <t>Especialista Informático</t>
  </si>
  <si>
    <t>Viático y pasajes (20 viajes p/2 personas)</t>
  </si>
  <si>
    <t>Consultoría Internacional (inicio)</t>
  </si>
  <si>
    <t>Consultoría Internacional (final)</t>
  </si>
  <si>
    <t>Diseño censo finalizado (plan operativo para el levantamiento de la operación)</t>
  </si>
  <si>
    <t xml:space="preserve">Consultor </t>
  </si>
  <si>
    <t>Diseño complementario para el mantenimiento y actualización del RUB</t>
  </si>
  <si>
    <t>Base de datos integrada con información existente en los programas seleccionados</t>
  </si>
  <si>
    <t>1.1.2.1</t>
  </si>
  <si>
    <t>1.1.2.1.1</t>
  </si>
  <si>
    <t>Unificación de base de datos de programas seleccionados existentes</t>
  </si>
  <si>
    <t>Equipo técnico de UDAPE</t>
  </si>
  <si>
    <t>1.1.5.1.1</t>
  </si>
  <si>
    <t>UDAPE</t>
  </si>
  <si>
    <t>Responsable</t>
  </si>
  <si>
    <t>1.1.5</t>
  </si>
  <si>
    <t xml:space="preserve">Seguimiento al diseño RUB efectuado por UDAPE </t>
  </si>
  <si>
    <t>MPD/UCP</t>
  </si>
  <si>
    <t xml:space="preserve">Viajes al exterior </t>
  </si>
  <si>
    <t>CT INTRA</t>
  </si>
  <si>
    <t>Pasajes y viáticos</t>
  </si>
  <si>
    <t>1.1.5.2.1</t>
  </si>
  <si>
    <t>UDAPE y MPD/UCP</t>
  </si>
  <si>
    <t>MPD/DGSC</t>
  </si>
  <si>
    <t>MPD/UCP/DGSC</t>
  </si>
  <si>
    <t xml:space="preserve">Estrategia de Sociabilización elaborada </t>
  </si>
  <si>
    <t>Estrategia de sociabilización implementada</t>
  </si>
  <si>
    <t>Contratación de un consultor para la realización de estrategia de sociabilización</t>
  </si>
  <si>
    <t>MPD/DGSC/UCP</t>
  </si>
  <si>
    <t>Contratación de una firma para organización y logística de eventos</t>
  </si>
  <si>
    <t>Logísticas para eventos - estimación de costos</t>
  </si>
  <si>
    <t>Estimación de costos firma - etapa previa</t>
  </si>
  <si>
    <t>Estimación de costos firma - etapa operativo</t>
  </si>
  <si>
    <t>1.2.1.1.1</t>
  </si>
  <si>
    <t>1.2.1.1.2</t>
  </si>
  <si>
    <t>Mapeo de pobreza en base a CNCV y ENH realizado</t>
  </si>
  <si>
    <t>Equipo UDAPE</t>
  </si>
  <si>
    <t>2.1.1.1.2</t>
  </si>
  <si>
    <t>Firma - Estimación de costo</t>
  </si>
  <si>
    <t>2.1.2.1.1</t>
  </si>
  <si>
    <t>MPC/UCP</t>
  </si>
  <si>
    <t>Encuestadores, estimación de costos</t>
  </si>
  <si>
    <t>Administración, Evaluación y Auditoria</t>
  </si>
  <si>
    <t>Especialista Administrativo Financiero</t>
  </si>
  <si>
    <t>Contratación de un Especialista Administrativo Financiero  para cumplimiento de condiciones previas</t>
  </si>
  <si>
    <t>1.1.5.3.1</t>
  </si>
  <si>
    <t>Coordinador del Programa</t>
  </si>
  <si>
    <t>Especialista en Adquisiciones</t>
  </si>
  <si>
    <t>Normativa de administración del RUB implementada (apoyo técnico legal UCP)</t>
  </si>
  <si>
    <t>3.2</t>
  </si>
  <si>
    <t>3.2.1</t>
  </si>
  <si>
    <t>3.2.2</t>
  </si>
  <si>
    <t>3.2.2.1</t>
  </si>
  <si>
    <t>3.2.3</t>
  </si>
  <si>
    <t>3.3</t>
  </si>
  <si>
    <t>Contratación de una firma de Auditores independientes</t>
  </si>
  <si>
    <t>Servicios, estimación de costo</t>
  </si>
  <si>
    <t>3.3.1</t>
  </si>
  <si>
    <t>3.3.1.1</t>
  </si>
  <si>
    <t>1.1.3.1.1</t>
  </si>
  <si>
    <t>1.2.2.1</t>
  </si>
  <si>
    <t>Contratación de firma para el Desarrollo del operativo censal hasta la entrega de la base de datos al MPD</t>
  </si>
  <si>
    <t>1.1.1.2.1</t>
  </si>
  <si>
    <t>1.1.1.3.1</t>
  </si>
  <si>
    <t>1.1.1.4.1</t>
  </si>
  <si>
    <t>1.1.4.1.1</t>
  </si>
  <si>
    <t>1.2.2.1.1</t>
  </si>
  <si>
    <t>1.2.2.2</t>
  </si>
  <si>
    <t>1.2.2.2.1</t>
  </si>
  <si>
    <t>3.2.3.1</t>
  </si>
  <si>
    <t>2.2.1.1.1</t>
  </si>
  <si>
    <t>2.1.1.2.1</t>
  </si>
  <si>
    <t>Equipo UCP</t>
  </si>
  <si>
    <t>3.1.1.1.1</t>
  </si>
  <si>
    <t>3.1.1.1.2</t>
  </si>
  <si>
    <t>3.1.1.1.3</t>
  </si>
  <si>
    <t>3.1.1.1.4</t>
  </si>
  <si>
    <t>3.1.1.1.5</t>
  </si>
  <si>
    <t>3.1.1.1.6</t>
  </si>
  <si>
    <t>3.1.1.1.7</t>
  </si>
  <si>
    <t>Terminación POD</t>
  </si>
  <si>
    <t>Firma de Contrato BID Bolivia</t>
  </si>
  <si>
    <t>Ratificación por la Asamblea</t>
  </si>
  <si>
    <t>1.1.3.2.1</t>
  </si>
  <si>
    <t>2.1.3.1.1.</t>
  </si>
  <si>
    <t>Consultor (Abogado)</t>
  </si>
  <si>
    <t>Desarrollo del operativo censal hasta la entrega de la base de datos al MPD</t>
  </si>
  <si>
    <t>2.3</t>
  </si>
  <si>
    <t>2.3.1</t>
  </si>
  <si>
    <t>2.3.1.1</t>
  </si>
  <si>
    <t>2.3.1.1.1</t>
  </si>
  <si>
    <t>1.2.2.3</t>
  </si>
  <si>
    <t>1.2.2.3.1</t>
  </si>
  <si>
    <t>1.2.2.3.2</t>
  </si>
  <si>
    <t>1.2.2.4</t>
  </si>
  <si>
    <t>1.2.2.4.1</t>
  </si>
  <si>
    <t>1.2.2.5.1</t>
  </si>
  <si>
    <t>4.1.1.</t>
  </si>
  <si>
    <t>4.1.1.1.</t>
  </si>
  <si>
    <t>Cuadro de Financiamiento</t>
  </si>
  <si>
    <t xml:space="preserve">Programa de  Registro Único de Beneficiarios </t>
  </si>
  <si>
    <t>%</t>
  </si>
  <si>
    <t>TOTALES</t>
  </si>
  <si>
    <t>TOTAL</t>
  </si>
  <si>
    <t>MDP/UCP</t>
  </si>
  <si>
    <t>DISTRIBUCION</t>
  </si>
  <si>
    <t>CATEGORIAS</t>
  </si>
  <si>
    <t>Personal de programas sociales capacitado</t>
  </si>
  <si>
    <t>Registro por demanda diseñado</t>
  </si>
  <si>
    <t>Auditoria financiera</t>
  </si>
  <si>
    <t>Fortalecimiento institucional (personal RUB en MPD, mobiliario, equipos)</t>
  </si>
  <si>
    <t>Etapa de preparación, aprobación y cumplimiento de condiciones previas</t>
  </si>
  <si>
    <t>Etapa de preparación del Proyecto</t>
  </si>
  <si>
    <t>A.1.1</t>
  </si>
  <si>
    <t>A.1.2</t>
  </si>
  <si>
    <t>A.1.3</t>
  </si>
  <si>
    <t>A.1.4</t>
  </si>
  <si>
    <t>A.1.5</t>
  </si>
  <si>
    <t>A.2.1</t>
  </si>
  <si>
    <t>A.2.2</t>
  </si>
  <si>
    <t>A.2.3</t>
  </si>
  <si>
    <t>A.2.4</t>
  </si>
  <si>
    <t>B.</t>
  </si>
  <si>
    <t xml:space="preserve">Evaluación del Programa </t>
  </si>
  <si>
    <t xml:space="preserve">Evaluación del programa (metodología reflexiva) </t>
  </si>
  <si>
    <t>Evaluación costo-beneficio al inicio y final del Programa</t>
  </si>
  <si>
    <t>Evaluación de procesos operativos de la implementación del Programa</t>
  </si>
  <si>
    <t xml:space="preserve">UDAPE </t>
  </si>
  <si>
    <t>UDAPE/MPD/UCP</t>
  </si>
  <si>
    <t>Equipo de Proyecto</t>
  </si>
  <si>
    <t>Directorio BID</t>
  </si>
  <si>
    <t>Poder Legislativo</t>
  </si>
  <si>
    <t>GPB - BID</t>
  </si>
  <si>
    <t>2252/BL-BO (No presupuestado), AT, BO-L1070, CT INTRA</t>
  </si>
  <si>
    <t>CCIN</t>
  </si>
  <si>
    <t>SBCC</t>
  </si>
  <si>
    <t xml:space="preserve">Firma consultora </t>
  </si>
  <si>
    <t>LPI</t>
  </si>
  <si>
    <t>CP</t>
  </si>
  <si>
    <t>CD</t>
  </si>
  <si>
    <t>n/a</t>
  </si>
  <si>
    <t>Nivel</t>
  </si>
  <si>
    <t>Codigo</t>
  </si>
  <si>
    <t>PEP</t>
  </si>
  <si>
    <t>Nombre de la tarea</t>
  </si>
  <si>
    <t>Costo Planedo</t>
  </si>
  <si>
    <t xml:space="preserve">Inicio </t>
  </si>
  <si>
    <t>Costo Ejecutado</t>
  </si>
  <si>
    <t>% Avance</t>
  </si>
  <si>
    <t>Ejecución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</si>
  <si>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</si>
  <si>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</si>
  <si>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</si>
  <si>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</si>
  <si>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</si>
  <si>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</si>
  <si>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</si>
  <si>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</si>
  <si>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</si>
  <si>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</si>
  <si>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</si>
  <si>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</si>
  <si>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Componente I. Mejoramiento de la calidad de los registros existentes</t>
  </si>
  <si>
    <t>LPN</t>
  </si>
  <si>
    <t>INDICE</t>
  </si>
  <si>
    <t>Presupuesto Consolidado</t>
  </si>
  <si>
    <t>PC</t>
  </si>
  <si>
    <t>PEP C</t>
  </si>
  <si>
    <t>Plan de Ejecución del Programa Consolidado</t>
  </si>
  <si>
    <t>Cuadro de Costo Consolidado</t>
  </si>
  <si>
    <t>CC C</t>
  </si>
  <si>
    <t>Presupt. BO L 1070</t>
  </si>
  <si>
    <t>PEP BO L 1070</t>
  </si>
  <si>
    <t>CC BO L 1070</t>
  </si>
  <si>
    <t>Presupuesto BO L 1070</t>
  </si>
  <si>
    <t>Plan de Ejecución del Programa BO L 1070</t>
  </si>
  <si>
    <t>Cuadro de Costo BO L 1070</t>
  </si>
  <si>
    <t>los cambios de información de costos que se ajustan en esta hoja actualizan todas las demas</t>
  </si>
  <si>
    <t>los cambios de información de tiempo que se ajustan en esta hoja actualizan todas las demas</t>
  </si>
  <si>
    <t>Programación Año 1 (2012)</t>
  </si>
  <si>
    <t>3.2.1.1</t>
  </si>
  <si>
    <t>3.2.1.1.1</t>
  </si>
  <si>
    <t>3.2.1.2</t>
  </si>
  <si>
    <t>3.2.1.2.1</t>
  </si>
  <si>
    <t>Actividad</t>
  </si>
  <si>
    <t>Indicador a lograr al final del programa</t>
  </si>
  <si>
    <t>Cod. POA</t>
  </si>
  <si>
    <t>Descripción</t>
  </si>
  <si>
    <t>Cant.</t>
  </si>
  <si>
    <t>Producto</t>
  </si>
  <si>
    <t>Meta 2012</t>
  </si>
  <si>
    <t>1.2.2.5</t>
  </si>
  <si>
    <t>3.2.2.1.1</t>
  </si>
  <si>
    <t>3.2.3.1.1</t>
  </si>
  <si>
    <t>3.3.1.1.1</t>
  </si>
  <si>
    <t>Sistema RUB implementado</t>
  </si>
  <si>
    <t>Equipamiento de Hardware, software, infraestructura de comunicación adquirido</t>
  </si>
  <si>
    <t>Proceso de contratación iniciados</t>
  </si>
  <si>
    <t>Diseño censo finalizado</t>
  </si>
  <si>
    <t>Normativa de administración</t>
  </si>
  <si>
    <t>N/A</t>
  </si>
  <si>
    <t>Censo realizado</t>
  </si>
  <si>
    <t>Diseño para el mantenimiento y actulización elaborado.</t>
  </si>
  <si>
    <t>UCP conformado</t>
  </si>
  <si>
    <t>Evaluación del procesos operativos de la implementación del Programa realizado</t>
  </si>
  <si>
    <t>Evaluación de costo- beneficio al inicio y final del programa realizado</t>
  </si>
  <si>
    <t>Estados financieros del programa auditados</t>
  </si>
  <si>
    <t>Evaluación del programa bajo la metodología reflexiva final realizada</t>
  </si>
  <si>
    <t xml:space="preserve">Evaluación del programa bajo la metodología reflexiva inicial realizada </t>
  </si>
  <si>
    <t>Método</t>
  </si>
  <si>
    <t>Contratación de consultor para definición y construcción  del índice de focalización y el diseño de la ficha socioeconómica</t>
  </si>
  <si>
    <t xml:space="preserve">Adquisición de bienes </t>
  </si>
  <si>
    <t>Contratación de un abogado para el diagnóstico jurídico, elaboración de normativa (borrador de decretos, y borradores de convenios interinstitucionales</t>
  </si>
  <si>
    <t>Adquisición de bienes y servicios I (hardware, software y otros)</t>
  </si>
  <si>
    <t>Adquisición de bienes y servicios II (hardware, software y otros)</t>
  </si>
  <si>
    <t xml:space="preserve">Contratación de un Coordinador </t>
  </si>
  <si>
    <t>Contratación de servicios de no consultoría para la publicación/reproducción del material didáctico</t>
  </si>
  <si>
    <t>Participación del MPD en eventos de socialización</t>
  </si>
  <si>
    <t xml:space="preserve">Elaboración del mapa de pobreza por parte de UDAPE en coordinación con el INE </t>
  </si>
  <si>
    <t>Definición geográfica por parte de la UCP de las áreas de intervención  para disminuir errores del censo 2001</t>
  </si>
  <si>
    <t xml:space="preserve">Contratación de una firma para el  desarrollo y planificación de la Estrategia Operativa para la ejecución del CENSO,  Manuales de encuestador, supervisor, digitador etc. elaborados y reproducidos, Procedimientos/reglamentos de mantenimiento y actualización de base de datos definido,  Diseño y realización de la capacitación certificada de encuestadores, digitadores etc. </t>
  </si>
  <si>
    <t>Consultoría Normativa de administración del RUB</t>
  </si>
  <si>
    <t>Pago de Viáticos</t>
  </si>
  <si>
    <t>Contratación de un Consultor para realizar el diseño complementario para el mantenimiento y actualización del RUB</t>
  </si>
  <si>
    <t>Contratación de Consultores</t>
  </si>
  <si>
    <t>Especialista en planificación y monitoreo</t>
  </si>
  <si>
    <t>Contratación de un Consultores</t>
  </si>
  <si>
    <t>Contratación de un Consultor</t>
  </si>
  <si>
    <t>Convenio Subsidiario</t>
  </si>
  <si>
    <t>Contratación de consultor para el diseño técnico y conceptual, y propuesta de implementación del RUB con sus diferentes fases y  acompañamiento del diseño informático.</t>
  </si>
  <si>
    <t>Adquisición de software de ingreso de datos y para calculo del índice desarrollado (confirmar si es correcto)</t>
  </si>
  <si>
    <t xml:space="preserve">Adquisición de bienes y servicios </t>
  </si>
  <si>
    <t>Contratación de consultor para el diseño del material didáctico y curricular - Fase 1</t>
  </si>
  <si>
    <t>Contratación de consultor para el diseño del material didáctico y curricular - Fase 2</t>
  </si>
  <si>
    <t>Costo Total</t>
  </si>
  <si>
    <t>Costo Año 1</t>
  </si>
  <si>
    <t>Total</t>
  </si>
  <si>
    <t>Objeto del gasto</t>
  </si>
  <si>
    <t>Anexo 2.d – Plan de Desembolsos y Programación Financiera - BO L 1070</t>
  </si>
  <si>
    <t>AÑO 2012</t>
  </si>
  <si>
    <r>
      <rPr>
        <b/>
        <u/>
        <sz val="10"/>
        <rFont val="Calibri"/>
        <family val="2"/>
        <scheme val="minor"/>
      </rPr>
      <t xml:space="preserve"> Anexo 2.b – POA (Plan Operativo Anual) Cronograma de Actividades. </t>
    </r>
    <r>
      <rPr>
        <b/>
        <sz val="10"/>
        <rFont val="Calibri"/>
        <family val="2"/>
        <scheme val="minor"/>
      </rPr>
      <t xml:space="preserve"> BO L1070</t>
    </r>
  </si>
  <si>
    <t>Anexo 2.a – Cuadro de Consistencia de Indicadores BO L1070</t>
  </si>
  <si>
    <t>Anexo 2.b – POA (Plan Operativo Anual) Cronograma de Actividades.  BO L1070</t>
  </si>
  <si>
    <t>POA CI BO L 1070</t>
  </si>
  <si>
    <t>POA Cronog BO L 1070</t>
  </si>
  <si>
    <t>POA PD BO L 1070</t>
  </si>
  <si>
    <r>
      <rPr>
        <b/>
        <u/>
        <sz val="10"/>
        <rFont val="Calibri"/>
        <family val="2"/>
        <scheme val="minor"/>
      </rPr>
      <t>Anexo 1.a</t>
    </r>
    <r>
      <rPr>
        <b/>
        <sz val="10"/>
        <rFont val="Calibri"/>
        <family val="2"/>
        <scheme val="minor"/>
      </rPr>
      <t xml:space="preserve"> - PRESUPUESTO DE INVERSION </t>
    </r>
  </si>
  <si>
    <t>MPD/MH</t>
  </si>
  <si>
    <t>Celeste: corresponde a las planillas que incluyen el PEP y POA del BO-L1070</t>
  </si>
  <si>
    <t>Plan Operativo Anual</t>
  </si>
  <si>
    <t xml:space="preserve"> </t>
  </si>
  <si>
    <t>Plan de Ejecución del Programa BO-L1070</t>
  </si>
  <si>
    <t>2.1.4</t>
  </si>
  <si>
    <t>2.1.4.1</t>
  </si>
  <si>
    <t>2.1.4.1.1</t>
  </si>
  <si>
    <t>2.1.4.1.2</t>
  </si>
  <si>
    <t>2.1.4.1.3</t>
  </si>
  <si>
    <t>Realización de estrategia de sociabilización</t>
  </si>
  <si>
    <t xml:space="preserve">Estrategia de sociabilización </t>
  </si>
  <si>
    <t>Plan de Ejecución del Proyecto (PEP)</t>
  </si>
  <si>
    <r>
      <rPr>
        <b/>
        <u/>
        <sz val="10"/>
        <rFont val="Calibri"/>
        <family val="2"/>
        <scheme val="minor"/>
      </rPr>
      <t>Anexo 2.a – Cuadro de Consistencia de Indicadores</t>
    </r>
    <r>
      <rPr>
        <b/>
        <sz val="10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</si>
</sst>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>
  <numFmts count="10">
    <numFmt numFmtId="43" formatCode="_(* #,##0.00_);_(* \(#,##0.00\);_(* &quot;-&quot;??_);_(@_)"/>
    <numFmt numFmtId="164" formatCode="_ [$€]\ * #,##0.00_ ;_ [$€]\ * \-#,##0.00_ ;_ [$€]\ * &quot;-&quot;??_ ;_ @_ "/>
    <numFmt numFmtId="165" formatCode="#,#00"/>
    <numFmt numFmtId="166" formatCode="\$#,#00"/>
    <numFmt numFmtId="167" formatCode="\$#,"/>
    <numFmt numFmtId="168" formatCode="%#,#00"/>
    <numFmt numFmtId="169" formatCode="#.##000"/>
    <numFmt numFmtId="170" formatCode="#.##0,"/>
    <numFmt numFmtId="171" formatCode="_(* #,##0_);_(* \(#,##0\);_(* &quot;-&quot;??_);_(@_)"/>
    <numFmt numFmtId="172" formatCode="#,##0.0"/>
  </numFmts>
  <fonts count="33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u/>
      <sz val="1"/>
      <color indexed="8"/>
      <name val="Courier"/>
      <family val="3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Verdana"/>
      <family val="2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/>
      <name val="Calibri"/>
      <family val="2"/>
      <scheme val="minor"/>
    </font>
    <font>
      <b/>
      <sz val="10"/>
      <color indexed="1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</font>
    <font>
      <b/>
      <sz val="11"/>
      <color theme="0"/>
      <name val="Calibri"/>
      <family val="2"/>
      <scheme val="minor"/>
    </font>
    <font>
      <b/>
      <sz val="10"/>
      <name val="Verdana"/>
      <family val="2"/>
    </font>
    <font>
      <sz val="10"/>
      <color theme="0"/>
      <name val="Verdana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0"/>
      </bottom>
      <diagonal/>
    </border>
    <border>
      <left/>
      <right/>
      <top style="thin">
        <color theme="3" tint="0.39994506668294322"/>
      </top>
      <bottom style="thin">
        <color theme="0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0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3" tint="0.39994506668294322"/>
      </left>
      <right style="thin">
        <color theme="3" tint="0.39991454817346722"/>
      </right>
      <top style="thin">
        <color theme="3" tint="0.39994506668294322"/>
      </top>
      <bottom style="thin">
        <color theme="3" tint="0.39991454817346722"/>
      </bottom>
      <diagonal/>
    </border>
    <border>
      <left style="thin">
        <color theme="3" tint="0.39991454817346722"/>
      </left>
      <right style="thin">
        <color theme="3" tint="0.39994506668294322"/>
      </right>
      <top style="thin">
        <color theme="3" tint="0.39994506668294322"/>
      </top>
      <bottom style="thin">
        <color theme="3" tint="0.39991454817346722"/>
      </bottom>
      <diagonal/>
    </border>
    <border>
      <left style="thin">
        <color theme="3" tint="0.399945066682943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1454817346722"/>
      </left>
      <right style="thin">
        <color theme="3" tint="0.399945066682943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4506668294322"/>
      </left>
      <right style="thin">
        <color theme="3" tint="0.39991454817346722"/>
      </right>
      <top style="thin">
        <color theme="3" tint="0.39991454817346722"/>
      </top>
      <bottom style="thin">
        <color theme="3" tint="0.39994506668294322"/>
      </bottom>
      <diagonal/>
    </border>
    <border>
      <left style="thin">
        <color theme="3" tint="0.39991454817346722"/>
      </left>
      <right style="thin">
        <color theme="3" tint="0.39994506668294322"/>
      </right>
      <top style="thin">
        <color theme="3" tint="0.39991454817346722"/>
      </top>
      <bottom style="thin">
        <color theme="3" tint="0.3999450666829432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4506668294322"/>
      </top>
      <bottom style="thin">
        <color theme="3" tint="0.3999145481734672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4506668294322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3" tint="0.399945066682943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3" tint="0.3999450666829432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42">
    <xf numFmtId="0" fontId="0" fillId="0" borderId="0"/>
    <xf numFmtId="0" fontId="8" fillId="0" borderId="0">
      <protection locked="0"/>
    </xf>
    <xf numFmtId="0" fontId="8" fillId="0" borderId="0">
      <protection locked="0"/>
    </xf>
    <xf numFmtId="164" fontId="7" fillId="0" borderId="0" applyFont="0" applyFill="0" applyBorder="0" applyAlignment="0" applyProtection="0"/>
    <xf numFmtId="0" fontId="9" fillId="0" borderId="0">
      <protection locked="0"/>
    </xf>
    <xf numFmtId="0" fontId="8" fillId="0" borderId="0">
      <protection locked="0"/>
    </xf>
    <xf numFmtId="0" fontId="10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8" fillId="0" borderId="0">
      <protection locked="0"/>
    </xf>
    <xf numFmtId="165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166" fontId="8" fillId="0" borderId="0">
      <protection locked="0"/>
    </xf>
    <xf numFmtId="167" fontId="8" fillId="0" borderId="0">
      <protection locked="0"/>
    </xf>
    <xf numFmtId="0" fontId="11" fillId="0" borderId="0"/>
    <xf numFmtId="0" fontId="7" fillId="0" borderId="0"/>
    <xf numFmtId="0" fontId="11" fillId="0" borderId="0"/>
    <xf numFmtId="168" fontId="8" fillId="0" borderId="0">
      <protection locked="0"/>
    </xf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8" fillId="0" borderId="0">
      <protection locked="0"/>
    </xf>
    <xf numFmtId="170" fontId="8" fillId="0" borderId="0">
      <protection locked="0"/>
    </xf>
    <xf numFmtId="0" fontId="12" fillId="0" borderId="0"/>
    <xf numFmtId="0" fontId="13" fillId="0" borderId="0"/>
    <xf numFmtId="0" fontId="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7" fillId="0" borderId="0"/>
    <xf numFmtId="9" fontId="5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</cellStyleXfs>
  <cellXfs count="364">
    <xf numFmtId="0" fontId="0" fillId="0" borderId="0" xfId="0"/>
    <xf numFmtId="0" fontId="14" fillId="0" borderId="0" xfId="34" applyFont="1" applyFill="1" applyAlignment="1">
      <alignment horizontal="right" vertical="center"/>
    </xf>
    <xf numFmtId="0" fontId="17" fillId="0" borderId="0" xfId="34" applyFont="1" applyAlignment="1">
      <alignment vertical="center"/>
    </xf>
    <xf numFmtId="0" fontId="14" fillId="0" borderId="0" xfId="34" applyFont="1" applyFill="1" applyAlignment="1">
      <alignment vertical="center"/>
    </xf>
    <xf numFmtId="0" fontId="14" fillId="0" borderId="0" xfId="34" applyFont="1" applyAlignment="1">
      <alignment vertical="center"/>
    </xf>
    <xf numFmtId="0" fontId="15" fillId="0" borderId="0" xfId="34" applyFont="1" applyFill="1" applyAlignment="1">
      <alignment vertical="center"/>
    </xf>
    <xf numFmtId="171" fontId="15" fillId="0" borderId="0" xfId="39" applyNumberFormat="1" applyFont="1" applyAlignment="1">
      <alignment horizontal="left" vertical="center"/>
    </xf>
    <xf numFmtId="171" fontId="14" fillId="0" borderId="0" xfId="39" applyNumberFormat="1" applyFont="1" applyAlignment="1">
      <alignment horizontal="right" vertical="center"/>
    </xf>
    <xf numFmtId="0" fontId="14" fillId="2" borderId="0" xfId="34" applyFont="1" applyFill="1" applyAlignment="1">
      <alignment vertical="center"/>
    </xf>
    <xf numFmtId="171" fontId="14" fillId="0" borderId="0" xfId="39" applyNumberFormat="1" applyFont="1" applyAlignment="1">
      <alignment vertical="center"/>
    </xf>
    <xf numFmtId="0" fontId="15" fillId="0" borderId="0" xfId="34" applyFont="1" applyAlignment="1">
      <alignment horizontal="center" vertical="center"/>
    </xf>
    <xf numFmtId="0" fontId="14" fillId="0" borderId="0" xfId="34" applyFont="1" applyAlignment="1">
      <alignment horizontal="center" vertical="center"/>
    </xf>
    <xf numFmtId="0" fontId="15" fillId="0" borderId="0" xfId="34" applyFont="1" applyAlignment="1">
      <alignment horizontal="left" vertical="center"/>
    </xf>
    <xf numFmtId="0" fontId="17" fillId="0" borderId="0" xfId="34" applyFont="1" applyFill="1" applyAlignment="1">
      <alignment vertical="center"/>
    </xf>
    <xf numFmtId="171" fontId="15" fillId="0" borderId="0" xfId="39" applyNumberFormat="1" applyFont="1" applyAlignment="1">
      <alignment horizontal="right" vertical="center"/>
    </xf>
    <xf numFmtId="0" fontId="15" fillId="2" borderId="0" xfId="34" applyFont="1" applyFill="1" applyAlignment="1">
      <alignment vertical="center"/>
    </xf>
    <xf numFmtId="171" fontId="15" fillId="0" borderId="0" xfId="39" applyNumberFormat="1" applyFont="1" applyAlignment="1">
      <alignment horizontal="center" vertical="center"/>
    </xf>
    <xf numFmtId="171" fontId="14" fillId="0" borderId="0" xfId="39" applyNumberFormat="1" applyFont="1" applyAlignment="1">
      <alignment horizontal="center" vertical="center"/>
    </xf>
    <xf numFmtId="0" fontId="15" fillId="0" borderId="0" xfId="34" applyFont="1" applyAlignment="1">
      <alignment vertical="center"/>
    </xf>
    <xf numFmtId="0" fontId="17" fillId="0" borderId="0" xfId="34" applyFont="1" applyAlignment="1">
      <alignment horizontal="center" vertical="center"/>
    </xf>
    <xf numFmtId="17" fontId="15" fillId="0" borderId="0" xfId="34" applyNumberFormat="1" applyFont="1" applyAlignment="1">
      <alignment horizontal="center" vertical="center"/>
    </xf>
    <xf numFmtId="17" fontId="17" fillId="0" borderId="0" xfId="34" applyNumberFormat="1" applyFont="1" applyAlignment="1">
      <alignment horizontal="center" vertical="center"/>
    </xf>
    <xf numFmtId="0" fontId="2" fillId="0" borderId="0" xfId="30" applyFont="1" applyAlignment="1">
      <alignment vertical="center"/>
    </xf>
    <xf numFmtId="0" fontId="26" fillId="0" borderId="0" xfId="30" applyFont="1" applyAlignment="1">
      <alignment horizontal="center" vertical="center"/>
    </xf>
    <xf numFmtId="171" fontId="18" fillId="3" borderId="3" xfId="39" applyNumberFormat="1" applyFont="1" applyFill="1" applyBorder="1" applyAlignment="1">
      <alignment horizontal="center" vertical="center" wrapText="1"/>
    </xf>
    <xf numFmtId="3" fontId="18" fillId="4" borderId="3" xfId="34" applyNumberFormat="1" applyFont="1" applyFill="1" applyBorder="1" applyAlignment="1">
      <alignment horizontal="center" vertical="center" wrapText="1"/>
    </xf>
    <xf numFmtId="171" fontId="18" fillId="4" borderId="3" xfId="39" applyNumberFormat="1" applyFont="1" applyFill="1" applyBorder="1" applyAlignment="1">
      <alignment horizontal="center" vertical="center" wrapText="1"/>
    </xf>
    <xf numFmtId="0" fontId="15" fillId="5" borderId="3" xfId="34" applyFont="1" applyFill="1" applyBorder="1" applyAlignment="1">
      <alignment horizontal="right" vertical="center"/>
    </xf>
    <xf numFmtId="0" fontId="19" fillId="5" borderId="3" xfId="36" applyFont="1" applyFill="1" applyBorder="1" applyAlignment="1">
      <alignment horizontal="center" vertical="center"/>
    </xf>
    <xf numFmtId="14" fontId="19" fillId="5" borderId="3" xfId="36" applyNumberFormat="1" applyFont="1" applyFill="1" applyBorder="1" applyAlignment="1">
      <alignment horizontal="center" vertical="center"/>
    </xf>
    <xf numFmtId="171" fontId="19" fillId="5" borderId="3" xfId="39" applyNumberFormat="1" applyFont="1" applyFill="1" applyBorder="1" applyAlignment="1">
      <alignment horizontal="center" vertical="center"/>
    </xf>
    <xf numFmtId="171" fontId="15" fillId="5" borderId="3" xfId="39" applyNumberFormat="1" applyFont="1" applyFill="1" applyBorder="1" applyAlignment="1">
      <alignment horizontal="right" vertical="center" wrapText="1"/>
    </xf>
    <xf numFmtId="0" fontId="15" fillId="6" borderId="3" xfId="34" applyFont="1" applyFill="1" applyBorder="1" applyAlignment="1">
      <alignment horizontal="right" vertical="center"/>
    </xf>
    <xf numFmtId="3" fontId="15" fillId="6" borderId="3" xfId="34" applyNumberFormat="1" applyFont="1" applyFill="1" applyBorder="1" applyAlignment="1">
      <alignment horizontal="left" vertical="center" wrapText="1"/>
    </xf>
    <xf numFmtId="3" fontId="15" fillId="6" borderId="3" xfId="34" applyNumberFormat="1" applyFont="1" applyFill="1" applyBorder="1" applyAlignment="1">
      <alignment horizontal="center" vertical="center" wrapText="1"/>
    </xf>
    <xf numFmtId="0" fontId="19" fillId="6" borderId="3" xfId="36" applyFont="1" applyFill="1" applyBorder="1" applyAlignment="1">
      <alignment horizontal="center" vertical="center"/>
    </xf>
    <xf numFmtId="171" fontId="19" fillId="6" borderId="3" xfId="39" applyNumberFormat="1" applyFont="1" applyFill="1" applyBorder="1" applyAlignment="1">
      <alignment horizontal="center" vertical="center"/>
    </xf>
    <xf numFmtId="171" fontId="19" fillId="6" borderId="3" xfId="39" applyNumberFormat="1" applyFont="1" applyFill="1" applyBorder="1" applyAlignment="1">
      <alignment horizontal="right" vertical="center"/>
    </xf>
    <xf numFmtId="0" fontId="15" fillId="9" borderId="3" xfId="34" applyFont="1" applyFill="1" applyBorder="1" applyAlignment="1">
      <alignment horizontal="right" vertical="center"/>
    </xf>
    <xf numFmtId="3" fontId="15" fillId="9" borderId="3" xfId="34" applyNumberFormat="1" applyFont="1" applyFill="1" applyBorder="1" applyAlignment="1">
      <alignment horizontal="left" vertical="center" wrapText="1"/>
    </xf>
    <xf numFmtId="3" fontId="15" fillId="9" borderId="3" xfId="34" applyNumberFormat="1" applyFont="1" applyFill="1" applyBorder="1" applyAlignment="1">
      <alignment horizontal="center" vertical="center" wrapText="1"/>
    </xf>
    <xf numFmtId="0" fontId="19" fillId="9" borderId="3" xfId="36" applyFont="1" applyFill="1" applyBorder="1" applyAlignment="1">
      <alignment horizontal="center" vertical="center"/>
    </xf>
    <xf numFmtId="171" fontId="19" fillId="9" borderId="3" xfId="39" applyNumberFormat="1" applyFont="1" applyFill="1" applyBorder="1" applyAlignment="1">
      <alignment horizontal="center" vertical="center"/>
    </xf>
    <xf numFmtId="171" fontId="19" fillId="9" borderId="3" xfId="39" applyNumberFormat="1" applyFont="1" applyFill="1" applyBorder="1" applyAlignment="1">
      <alignment horizontal="right" vertical="center"/>
    </xf>
    <xf numFmtId="0" fontId="14" fillId="8" borderId="3" xfId="34" applyFont="1" applyFill="1" applyBorder="1" applyAlignment="1">
      <alignment horizontal="right" vertical="center"/>
    </xf>
    <xf numFmtId="3" fontId="14" fillId="8" borderId="3" xfId="34" applyNumberFormat="1" applyFont="1" applyFill="1" applyBorder="1" applyAlignment="1">
      <alignment horizontal="left" vertical="center" wrapText="1"/>
    </xf>
    <xf numFmtId="3" fontId="14" fillId="8" borderId="3" xfId="34" applyNumberFormat="1" applyFont="1" applyFill="1" applyBorder="1" applyAlignment="1">
      <alignment horizontal="center" vertical="center" wrapText="1"/>
    </xf>
    <xf numFmtId="0" fontId="20" fillId="8" borderId="3" xfId="36" applyFont="1" applyFill="1" applyBorder="1" applyAlignment="1">
      <alignment horizontal="center" vertical="center"/>
    </xf>
    <xf numFmtId="171" fontId="20" fillId="8" borderId="3" xfId="39" applyNumberFormat="1" applyFont="1" applyFill="1" applyBorder="1" applyAlignment="1">
      <alignment horizontal="center" vertical="center"/>
    </xf>
    <xf numFmtId="171" fontId="20" fillId="8" borderId="3" xfId="39" applyNumberFormat="1" applyFont="1" applyFill="1" applyBorder="1" applyAlignment="1">
      <alignment horizontal="right" vertical="center"/>
    </xf>
    <xf numFmtId="0" fontId="14" fillId="2" borderId="3" xfId="34" applyFont="1" applyFill="1" applyBorder="1" applyAlignment="1">
      <alignment horizontal="right" vertical="center"/>
    </xf>
    <xf numFmtId="3" fontId="14" fillId="2" borderId="3" xfId="34" applyNumberFormat="1" applyFont="1" applyFill="1" applyBorder="1" applyAlignment="1">
      <alignment horizontal="left" vertical="center" wrapText="1"/>
    </xf>
    <xf numFmtId="3" fontId="14" fillId="2" borderId="3" xfId="34" applyNumberFormat="1" applyFont="1" applyFill="1" applyBorder="1" applyAlignment="1">
      <alignment horizontal="center" vertical="center" wrapText="1"/>
    </xf>
    <xf numFmtId="0" fontId="20" fillId="0" borderId="3" xfId="36" applyFont="1" applyFill="1" applyBorder="1" applyAlignment="1">
      <alignment horizontal="center" vertical="center"/>
    </xf>
    <xf numFmtId="0" fontId="20" fillId="2" borderId="3" xfId="36" applyFont="1" applyFill="1" applyBorder="1" applyAlignment="1">
      <alignment horizontal="center" vertical="center"/>
    </xf>
    <xf numFmtId="171" fontId="20" fillId="2" borderId="3" xfId="39" applyNumberFormat="1" applyFont="1" applyFill="1" applyBorder="1" applyAlignment="1">
      <alignment horizontal="center" vertical="center"/>
    </xf>
    <xf numFmtId="171" fontId="20" fillId="2" borderId="3" xfId="39" applyNumberFormat="1" applyFont="1" applyFill="1" applyBorder="1" applyAlignment="1">
      <alignment horizontal="right" vertical="center"/>
    </xf>
    <xf numFmtId="171" fontId="14" fillId="2" borderId="3" xfId="39" applyNumberFormat="1" applyFont="1" applyFill="1" applyBorder="1" applyAlignment="1">
      <alignment horizontal="right" vertical="center" wrapText="1"/>
    </xf>
    <xf numFmtId="0" fontId="14" fillId="8" borderId="3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 wrapText="1"/>
    </xf>
    <xf numFmtId="171" fontId="14" fillId="2" borderId="3" xfId="39" applyNumberFormat="1" applyFont="1" applyFill="1" applyBorder="1" applyAlignment="1">
      <alignment vertical="center"/>
    </xf>
    <xf numFmtId="0" fontId="14" fillId="8" borderId="3" xfId="0" applyFont="1" applyFill="1" applyBorder="1" applyAlignment="1">
      <alignment horizontal="right" vertical="center"/>
    </xf>
    <xf numFmtId="0" fontId="14" fillId="8" borderId="3" xfId="34" applyFont="1" applyFill="1" applyBorder="1" applyAlignment="1">
      <alignment horizontal="center" vertical="center"/>
    </xf>
    <xf numFmtId="3" fontId="14" fillId="2" borderId="3" xfId="34" applyNumberFormat="1" applyFont="1" applyFill="1" applyBorder="1" applyAlignment="1">
      <alignment horizontal="right" vertical="center" wrapText="1"/>
    </xf>
    <xf numFmtId="0" fontId="14" fillId="0" borderId="3" xfId="34" applyFont="1" applyBorder="1" applyAlignment="1">
      <alignment horizontal="center" vertical="center"/>
    </xf>
    <xf numFmtId="3" fontId="20" fillId="2" borderId="3" xfId="36" applyNumberFormat="1" applyFont="1" applyFill="1" applyBorder="1" applyAlignment="1">
      <alignment horizontal="center" vertical="center"/>
    </xf>
    <xf numFmtId="0" fontId="14" fillId="0" borderId="3" xfId="34" applyFont="1" applyFill="1" applyBorder="1" applyAlignment="1">
      <alignment horizontal="right" vertical="center"/>
    </xf>
    <xf numFmtId="171" fontId="19" fillId="5" borderId="3" xfId="39" applyNumberFormat="1" applyFont="1" applyFill="1" applyBorder="1" applyAlignment="1">
      <alignment horizontal="right" vertical="center"/>
    </xf>
    <xf numFmtId="3" fontId="14" fillId="0" borderId="3" xfId="34" applyNumberFormat="1" applyFont="1" applyFill="1" applyBorder="1" applyAlignment="1">
      <alignment horizontal="left" vertical="center" wrapText="1"/>
    </xf>
    <xf numFmtId="3" fontId="14" fillId="0" borderId="3" xfId="34" applyNumberFormat="1" applyFont="1" applyFill="1" applyBorder="1" applyAlignment="1">
      <alignment horizontal="center" vertical="center" wrapText="1"/>
    </xf>
    <xf numFmtId="0" fontId="14" fillId="0" borderId="3" xfId="34" applyFont="1" applyFill="1" applyBorder="1" applyAlignment="1">
      <alignment horizontal="center" vertical="center"/>
    </xf>
    <xf numFmtId="171" fontId="14" fillId="0" borderId="3" xfId="39" applyNumberFormat="1" applyFont="1" applyFill="1" applyBorder="1" applyAlignment="1">
      <alignment horizontal="right" vertical="center"/>
    </xf>
    <xf numFmtId="171" fontId="20" fillId="9" borderId="3" xfId="39" applyNumberFormat="1" applyFont="1" applyFill="1" applyBorder="1" applyAlignment="1">
      <alignment horizontal="right" vertical="center"/>
    </xf>
    <xf numFmtId="171" fontId="20" fillId="9" borderId="3" xfId="39" applyNumberFormat="1" applyFont="1" applyFill="1" applyBorder="1" applyAlignment="1">
      <alignment horizontal="center" vertical="center"/>
    </xf>
    <xf numFmtId="171" fontId="14" fillId="9" borderId="3" xfId="39" applyNumberFormat="1" applyFont="1" applyFill="1" applyBorder="1" applyAlignment="1">
      <alignment vertical="center"/>
    </xf>
    <xf numFmtId="171" fontId="20" fillId="7" borderId="3" xfId="39" applyNumberFormat="1" applyFont="1" applyFill="1" applyBorder="1" applyAlignment="1">
      <alignment horizontal="right" vertical="center"/>
    </xf>
    <xf numFmtId="0" fontId="23" fillId="3" borderId="3" xfId="34" applyFont="1" applyFill="1" applyBorder="1" applyAlignment="1">
      <alignment horizontal="right" vertical="center"/>
    </xf>
    <xf numFmtId="0" fontId="23" fillId="3" borderId="3" xfId="34" applyFont="1" applyFill="1" applyBorder="1" applyAlignment="1">
      <alignment horizontal="center" vertical="center"/>
    </xf>
    <xf numFmtId="171" fontId="23" fillId="3" borderId="3" xfId="39" applyNumberFormat="1" applyFont="1" applyFill="1" applyBorder="1" applyAlignment="1">
      <alignment horizontal="center" vertical="center"/>
    </xf>
    <xf numFmtId="171" fontId="23" fillId="3" borderId="3" xfId="39" applyNumberFormat="1" applyFont="1" applyFill="1" applyBorder="1" applyAlignment="1">
      <alignment vertical="center"/>
    </xf>
    <xf numFmtId="171" fontId="18" fillId="3" borderId="3" xfId="39" applyNumberFormat="1" applyFont="1" applyFill="1" applyBorder="1" applyAlignment="1">
      <alignment horizontal="right" vertical="center"/>
    </xf>
    <xf numFmtId="3" fontId="15" fillId="0" borderId="3" xfId="34" applyNumberFormat="1" applyFont="1" applyFill="1" applyBorder="1" applyAlignment="1">
      <alignment horizontal="right" vertical="center"/>
    </xf>
    <xf numFmtId="3" fontId="23" fillId="3" borderId="3" xfId="34" applyNumberFormat="1" applyFont="1" applyFill="1" applyBorder="1" applyAlignment="1">
      <alignment horizontal="center" vertical="center" wrapText="1"/>
    </xf>
    <xf numFmtId="171" fontId="14" fillId="0" borderId="3" xfId="39" applyNumberFormat="1" applyFont="1" applyFill="1" applyBorder="1" applyAlignment="1">
      <alignment horizontal="right" vertical="center" wrapText="1"/>
    </xf>
    <xf numFmtId="3" fontId="14" fillId="0" borderId="3" xfId="34" applyNumberFormat="1" applyFont="1" applyFill="1" applyBorder="1" applyAlignment="1">
      <alignment horizontal="right" vertical="center" wrapText="1"/>
    </xf>
    <xf numFmtId="3" fontId="14" fillId="0" borderId="3" xfId="34" applyNumberFormat="1" applyFont="1" applyFill="1" applyBorder="1" applyAlignment="1">
      <alignment horizontal="center" vertical="center"/>
    </xf>
    <xf numFmtId="3" fontId="14" fillId="0" borderId="3" xfId="34" applyNumberFormat="1" applyFont="1" applyFill="1" applyBorder="1" applyAlignment="1">
      <alignment horizontal="right" vertical="center"/>
    </xf>
    <xf numFmtId="17" fontId="14" fillId="2" borderId="3" xfId="34" applyNumberFormat="1" applyFont="1" applyFill="1" applyBorder="1" applyAlignment="1">
      <alignment horizontal="center" vertical="center" wrapText="1"/>
    </xf>
    <xf numFmtId="3" fontId="15" fillId="0" borderId="3" xfId="34" applyNumberFormat="1" applyFont="1" applyFill="1" applyBorder="1" applyAlignment="1">
      <alignment horizontal="center" vertical="center"/>
    </xf>
    <xf numFmtId="3" fontId="24" fillId="0" borderId="3" xfId="34" applyNumberFormat="1" applyFont="1" applyFill="1" applyBorder="1" applyAlignment="1">
      <alignment horizontal="center" vertical="center"/>
    </xf>
    <xf numFmtId="171" fontId="18" fillId="3" borderId="3" xfId="39" applyNumberFormat="1" applyFont="1" applyFill="1" applyBorder="1" applyAlignment="1">
      <alignment horizontal="right" vertical="center" wrapText="1"/>
    </xf>
    <xf numFmtId="0" fontId="17" fillId="0" borderId="3" xfId="34" applyFont="1" applyBorder="1" applyAlignment="1">
      <alignment vertical="center"/>
    </xf>
    <xf numFmtId="3" fontId="18" fillId="3" borderId="5" xfId="34" applyNumberFormat="1" applyFont="1" applyFill="1" applyBorder="1" applyAlignment="1">
      <alignment horizontal="center" vertical="center" wrapText="1"/>
    </xf>
    <xf numFmtId="17" fontId="18" fillId="3" borderId="5" xfId="34" applyNumberFormat="1" applyFont="1" applyFill="1" applyBorder="1" applyAlignment="1">
      <alignment horizontal="center" vertical="center" wrapText="1"/>
    </xf>
    <xf numFmtId="3" fontId="15" fillId="0" borderId="6" xfId="34" applyNumberFormat="1" applyFont="1" applyFill="1" applyBorder="1" applyAlignment="1">
      <alignment horizontal="right" vertical="center"/>
    </xf>
    <xf numFmtId="3" fontId="18" fillId="4" borderId="4" xfId="34" applyNumberFormat="1" applyFont="1" applyFill="1" applyBorder="1" applyAlignment="1">
      <alignment horizontal="center" vertical="center" wrapText="1"/>
    </xf>
    <xf numFmtId="17" fontId="18" fillId="4" borderId="4" xfId="34" applyNumberFormat="1" applyFont="1" applyFill="1" applyBorder="1" applyAlignment="1">
      <alignment horizontal="center" vertical="center" wrapText="1"/>
    </xf>
    <xf numFmtId="3" fontId="18" fillId="4" borderId="4" xfId="34" applyNumberFormat="1" applyFont="1" applyFill="1" applyBorder="1" applyAlignment="1">
      <alignment horizontal="center" vertical="center"/>
    </xf>
    <xf numFmtId="171" fontId="14" fillId="9" borderId="3" xfId="39" applyNumberFormat="1" applyFont="1" applyFill="1" applyBorder="1" applyAlignment="1">
      <alignment horizontal="right" vertical="center"/>
    </xf>
    <xf numFmtId="171" fontId="17" fillId="0" borderId="0" xfId="39" applyNumberFormat="1" applyFont="1" applyAlignment="1">
      <alignment horizontal="right" vertical="center"/>
    </xf>
    <xf numFmtId="0" fontId="15" fillId="0" borderId="0" xfId="34" applyFont="1" applyAlignment="1">
      <alignment horizontal="left" vertical="center"/>
    </xf>
    <xf numFmtId="171" fontId="15" fillId="0" borderId="0" xfId="39" applyNumberFormat="1" applyFont="1" applyAlignment="1">
      <alignment vertical="center"/>
    </xf>
    <xf numFmtId="171" fontId="17" fillId="0" borderId="0" xfId="39" applyNumberFormat="1" applyFont="1" applyAlignment="1">
      <alignment vertical="center"/>
    </xf>
    <xf numFmtId="0" fontId="19" fillId="5" borderId="3" xfId="36" applyFont="1" applyFill="1" applyBorder="1" applyAlignment="1">
      <alignment horizontal="left" vertical="center" wrapText="1"/>
    </xf>
    <xf numFmtId="0" fontId="14" fillId="2" borderId="2" xfId="34" applyFont="1" applyFill="1" applyBorder="1" applyAlignment="1">
      <alignment horizontal="right" vertical="center"/>
    </xf>
    <xf numFmtId="3" fontId="14" fillId="2" borderId="2" xfId="34" applyNumberFormat="1" applyFont="1" applyFill="1" applyBorder="1" applyAlignment="1">
      <alignment horizontal="left" vertical="center" wrapText="1"/>
    </xf>
    <xf numFmtId="171" fontId="14" fillId="2" borderId="2" xfId="39" applyNumberFormat="1" applyFont="1" applyFill="1" applyBorder="1" applyAlignment="1">
      <alignment vertical="center"/>
    </xf>
    <xf numFmtId="0" fontId="15" fillId="0" borderId="0" xfId="34" applyFont="1" applyAlignment="1">
      <alignment horizontal="left" vertical="top" wrapText="1"/>
    </xf>
    <xf numFmtId="0" fontId="17" fillId="0" borderId="0" xfId="34" applyFont="1" applyAlignment="1">
      <alignment vertical="top" wrapText="1"/>
    </xf>
    <xf numFmtId="0" fontId="26" fillId="0" borderId="0" xfId="30" applyFont="1" applyAlignment="1">
      <alignment horizontal="center" vertical="center" wrapText="1"/>
    </xf>
    <xf numFmtId="0" fontId="14" fillId="0" borderId="0" xfId="34" applyFont="1" applyAlignment="1">
      <alignment vertical="center" wrapText="1"/>
    </xf>
    <xf numFmtId="0" fontId="15" fillId="2" borderId="2" xfId="34" applyFont="1" applyFill="1" applyBorder="1" applyAlignment="1">
      <alignment horizontal="right" vertical="center"/>
    </xf>
    <xf numFmtId="3" fontId="15" fillId="2" borderId="2" xfId="34" applyNumberFormat="1" applyFont="1" applyFill="1" applyBorder="1" applyAlignment="1">
      <alignment horizontal="left" vertical="center" wrapText="1"/>
    </xf>
    <xf numFmtId="171" fontId="15" fillId="2" borderId="2" xfId="39" applyNumberFormat="1" applyFont="1" applyFill="1" applyBorder="1" applyAlignment="1">
      <alignment horizontal="right" vertical="center"/>
    </xf>
    <xf numFmtId="171" fontId="14" fillId="2" borderId="2" xfId="39" applyNumberFormat="1" applyFont="1" applyFill="1" applyBorder="1" applyAlignment="1">
      <alignment horizontal="right" vertical="center"/>
    </xf>
    <xf numFmtId="0" fontId="15" fillId="0" borderId="0" xfId="34" applyFont="1" applyAlignment="1">
      <alignment horizontal="left" vertical="center" wrapText="1"/>
    </xf>
    <xf numFmtId="0" fontId="14" fillId="8" borderId="3" xfId="0" applyFont="1" applyFill="1" applyBorder="1" applyAlignment="1">
      <alignment horizontal="justify" vertical="center" wrapText="1"/>
    </xf>
    <xf numFmtId="0" fontId="14" fillId="0" borderId="3" xfId="0" applyFont="1" applyFill="1" applyBorder="1" applyAlignment="1">
      <alignment horizontal="justify" vertical="center" wrapText="1"/>
    </xf>
    <xf numFmtId="0" fontId="14" fillId="8" borderId="3" xfId="34" applyFont="1" applyFill="1" applyBorder="1" applyAlignment="1">
      <alignment horizontal="left" vertical="center" wrapText="1"/>
    </xf>
    <xf numFmtId="0" fontId="14" fillId="0" borderId="3" xfId="34" applyFont="1" applyFill="1" applyBorder="1" applyAlignment="1">
      <alignment horizontal="left" vertical="center" wrapText="1"/>
    </xf>
    <xf numFmtId="0" fontId="17" fillId="0" borderId="0" xfId="34" applyFont="1" applyAlignment="1">
      <alignment vertical="center" wrapText="1"/>
    </xf>
    <xf numFmtId="3" fontId="18" fillId="3" borderId="0" xfId="34" applyNumberFormat="1" applyFont="1" applyFill="1" applyBorder="1" applyAlignment="1">
      <alignment horizontal="center" vertical="center" wrapText="1"/>
    </xf>
    <xf numFmtId="3" fontId="18" fillId="3" borderId="0" xfId="34" applyNumberFormat="1" applyFont="1" applyFill="1" applyBorder="1" applyAlignment="1">
      <alignment horizontal="left" vertical="center" wrapText="1"/>
    </xf>
    <xf numFmtId="3" fontId="18" fillId="3" borderId="0" xfId="34" applyNumberFormat="1" applyFont="1" applyFill="1" applyBorder="1" applyAlignment="1">
      <alignment horizontal="right" vertical="center" wrapText="1"/>
    </xf>
    <xf numFmtId="0" fontId="15" fillId="3" borderId="5" xfId="34" applyFont="1" applyFill="1" applyBorder="1" applyAlignment="1">
      <alignment horizontal="right" vertical="center"/>
    </xf>
    <xf numFmtId="0" fontId="29" fillId="0" borderId="0" xfId="34" applyFont="1" applyAlignment="1">
      <alignment vertical="center"/>
    </xf>
    <xf numFmtId="171" fontId="15" fillId="9" borderId="2" xfId="39" applyNumberFormat="1" applyFont="1" applyFill="1" applyBorder="1" applyAlignment="1">
      <alignment horizontal="center" vertical="center" wrapText="1"/>
    </xf>
    <xf numFmtId="0" fontId="15" fillId="9" borderId="2" xfId="34" applyFont="1" applyFill="1" applyBorder="1" applyAlignment="1">
      <alignment horizontal="right" vertical="center"/>
    </xf>
    <xf numFmtId="0" fontId="15" fillId="9" borderId="2" xfId="36" applyFont="1" applyFill="1" applyBorder="1" applyAlignment="1">
      <alignment horizontal="left" vertical="center" wrapText="1"/>
    </xf>
    <xf numFmtId="171" fontId="15" fillId="9" borderId="2" xfId="39" applyNumberFormat="1" applyFont="1" applyFill="1" applyBorder="1" applyAlignment="1">
      <alignment horizontal="right" vertical="center" wrapText="1"/>
    </xf>
    <xf numFmtId="9" fontId="15" fillId="9" borderId="2" xfId="40" applyFont="1" applyFill="1" applyBorder="1" applyAlignment="1">
      <alignment horizontal="center" vertical="center" wrapText="1"/>
    </xf>
    <xf numFmtId="171" fontId="15" fillId="9" borderId="2" xfId="39" applyNumberFormat="1" applyFont="1" applyFill="1" applyBorder="1" applyAlignment="1">
      <alignment horizontal="right" vertical="center"/>
    </xf>
    <xf numFmtId="0" fontId="15" fillId="9" borderId="1" xfId="34" applyFont="1" applyFill="1" applyBorder="1" applyAlignment="1">
      <alignment horizontal="right" vertical="center"/>
    </xf>
    <xf numFmtId="0" fontId="15" fillId="9" borderId="1" xfId="36" applyFont="1" applyFill="1" applyBorder="1" applyAlignment="1">
      <alignment horizontal="left" vertical="center" wrapText="1"/>
    </xf>
    <xf numFmtId="171" fontId="15" fillId="9" borderId="1" xfId="39" applyNumberFormat="1" applyFont="1" applyFill="1" applyBorder="1" applyAlignment="1">
      <alignment horizontal="right" vertical="center"/>
    </xf>
    <xf numFmtId="9" fontId="15" fillId="9" borderId="1" xfId="40" applyFont="1" applyFill="1" applyBorder="1" applyAlignment="1">
      <alignment horizontal="center" vertical="center" wrapText="1"/>
    </xf>
    <xf numFmtId="171" fontId="15" fillId="9" borderId="13" xfId="39" applyNumberFormat="1" applyFont="1" applyFill="1" applyBorder="1" applyAlignment="1">
      <alignment vertical="center" wrapText="1"/>
    </xf>
    <xf numFmtId="171" fontId="15" fillId="9" borderId="14" xfId="39" applyNumberFormat="1" applyFont="1" applyFill="1" applyBorder="1" applyAlignment="1">
      <alignment vertical="center" wrapText="1"/>
    </xf>
    <xf numFmtId="171" fontId="15" fillId="9" borderId="15" xfId="39" applyNumberFormat="1" applyFont="1" applyFill="1" applyBorder="1" applyAlignment="1">
      <alignment vertical="center" wrapText="1"/>
    </xf>
    <xf numFmtId="17" fontId="23" fillId="3" borderId="3" xfId="34" applyNumberFormat="1" applyFont="1" applyFill="1" applyBorder="1" applyAlignment="1">
      <alignment horizontal="center" vertical="center" wrapText="1"/>
    </xf>
    <xf numFmtId="3" fontId="14" fillId="5" borderId="3" xfId="34" applyNumberFormat="1" applyFont="1" applyFill="1" applyBorder="1" applyAlignment="1">
      <alignment horizontal="center" vertical="center" wrapText="1"/>
    </xf>
    <xf numFmtId="17" fontId="14" fillId="5" borderId="3" xfId="34" applyNumberFormat="1" applyFont="1" applyFill="1" applyBorder="1" applyAlignment="1">
      <alignment horizontal="center" vertical="center" wrapText="1"/>
    </xf>
    <xf numFmtId="172" fontId="18" fillId="3" borderId="5" xfId="34" applyNumberFormat="1" applyFont="1" applyFill="1" applyBorder="1" applyAlignment="1">
      <alignment horizontal="center" vertical="center"/>
    </xf>
    <xf numFmtId="171" fontId="18" fillId="4" borderId="6" xfId="39" applyNumberFormat="1" applyFont="1" applyFill="1" applyBorder="1" applyAlignment="1">
      <alignment horizontal="center" vertical="center" wrapText="1"/>
    </xf>
    <xf numFmtId="3" fontId="18" fillId="4" borderId="6" xfId="34" applyNumberFormat="1" applyFont="1" applyFill="1" applyBorder="1" applyAlignment="1">
      <alignment horizontal="right" vertical="center" wrapText="1"/>
    </xf>
    <xf numFmtId="3" fontId="18" fillId="4" borderId="6" xfId="34" applyNumberFormat="1" applyFont="1" applyFill="1" applyBorder="1" applyAlignment="1">
      <alignment horizontal="center" vertical="center" wrapText="1"/>
    </xf>
    <xf numFmtId="0" fontId="14" fillId="3" borderId="17" xfId="34" applyFont="1" applyFill="1" applyBorder="1" applyAlignment="1">
      <alignment vertical="center"/>
    </xf>
    <xf numFmtId="0" fontId="14" fillId="3" borderId="18" xfId="34" applyFont="1" applyFill="1" applyBorder="1" applyAlignment="1">
      <alignment vertical="center"/>
    </xf>
    <xf numFmtId="0" fontId="14" fillId="3" borderId="19" xfId="34" applyFont="1" applyFill="1" applyBorder="1" applyAlignment="1">
      <alignment vertical="center"/>
    </xf>
    <xf numFmtId="0" fontId="14" fillId="3" borderId="18" xfId="34" applyFont="1" applyFill="1" applyBorder="1" applyAlignment="1">
      <alignment vertical="center" wrapText="1"/>
    </xf>
    <xf numFmtId="0" fontId="18" fillId="3" borderId="3" xfId="34" applyFont="1" applyFill="1" applyBorder="1" applyAlignment="1">
      <alignment vertical="center" wrapText="1"/>
    </xf>
    <xf numFmtId="17" fontId="23" fillId="3" borderId="0" xfId="34" applyNumberFormat="1" applyFont="1" applyFill="1" applyBorder="1" applyAlignment="1">
      <alignment horizontal="center" vertical="center" wrapText="1"/>
    </xf>
    <xf numFmtId="0" fontId="20" fillId="5" borderId="3" xfId="36" applyFont="1" applyFill="1" applyBorder="1" applyAlignment="1">
      <alignment horizontal="center" vertical="center"/>
    </xf>
    <xf numFmtId="3" fontId="28" fillId="4" borderId="3" xfId="34" applyNumberFormat="1" applyFont="1" applyFill="1" applyBorder="1" applyAlignment="1">
      <alignment horizontal="center" vertical="center" wrapText="1"/>
    </xf>
    <xf numFmtId="0" fontId="14" fillId="0" borderId="0" xfId="34" applyFont="1" applyFill="1" applyAlignment="1">
      <alignment horizontal="right" vertical="center" wrapText="1"/>
    </xf>
    <xf numFmtId="0" fontId="29" fillId="0" borderId="0" xfId="34" applyFont="1" applyAlignment="1">
      <alignment vertical="center" wrapText="1"/>
    </xf>
    <xf numFmtId="3" fontId="15" fillId="0" borderId="3" xfId="34" applyNumberFormat="1" applyFont="1" applyFill="1" applyBorder="1" applyAlignment="1">
      <alignment horizontal="right" vertical="center" wrapText="1"/>
    </xf>
    <xf numFmtId="0" fontId="17" fillId="0" borderId="0" xfId="34" applyFont="1" applyFill="1" applyAlignment="1">
      <alignment vertical="center" wrapText="1"/>
    </xf>
    <xf numFmtId="0" fontId="14" fillId="0" borderId="0" xfId="34" applyFont="1" applyFill="1" applyAlignment="1">
      <alignment vertical="center" wrapText="1"/>
    </xf>
    <xf numFmtId="0" fontId="15" fillId="0" borderId="0" xfId="34" applyFont="1" applyFill="1" applyAlignment="1">
      <alignment vertical="center" wrapText="1"/>
    </xf>
    <xf numFmtId="3" fontId="15" fillId="0" borderId="3" xfId="34" applyNumberFormat="1" applyFont="1" applyFill="1" applyBorder="1" applyAlignment="1">
      <alignment horizontal="center" vertical="center" wrapText="1"/>
    </xf>
    <xf numFmtId="0" fontId="17" fillId="0" borderId="0" xfId="34" applyFont="1" applyAlignment="1">
      <alignment horizontal="center" vertical="center" wrapText="1"/>
    </xf>
    <xf numFmtId="17" fontId="17" fillId="0" borderId="0" xfId="34" applyNumberFormat="1" applyFont="1" applyAlignment="1">
      <alignment horizontal="center" vertical="center" wrapText="1"/>
    </xf>
    <xf numFmtId="171" fontId="17" fillId="0" borderId="0" xfId="39" applyNumberFormat="1" applyFont="1" applyAlignment="1">
      <alignment horizontal="right" vertical="center" wrapText="1"/>
    </xf>
    <xf numFmtId="171" fontId="17" fillId="0" borderId="0" xfId="39" applyNumberFormat="1" applyFont="1" applyAlignment="1">
      <alignment horizontal="center" vertical="center" wrapText="1"/>
    </xf>
    <xf numFmtId="0" fontId="18" fillId="3" borderId="20" xfId="34" applyFont="1" applyFill="1" applyBorder="1" applyAlignment="1">
      <alignment horizontal="right" vertical="center"/>
    </xf>
    <xf numFmtId="0" fontId="18" fillId="3" borderId="26" xfId="34" applyFont="1" applyFill="1" applyBorder="1" applyAlignment="1">
      <alignment horizontal="left" vertical="center" wrapText="1"/>
    </xf>
    <xf numFmtId="3" fontId="23" fillId="3" borderId="26" xfId="34" applyNumberFormat="1" applyFont="1" applyFill="1" applyBorder="1" applyAlignment="1">
      <alignment horizontal="center" vertical="center" wrapText="1"/>
    </xf>
    <xf numFmtId="17" fontId="23" fillId="3" borderId="26" xfId="34" applyNumberFormat="1" applyFont="1" applyFill="1" applyBorder="1" applyAlignment="1">
      <alignment horizontal="center" vertical="center" wrapText="1"/>
    </xf>
    <xf numFmtId="171" fontId="18" fillId="3" borderId="26" xfId="39" applyNumberFormat="1" applyFont="1" applyFill="1" applyBorder="1" applyAlignment="1">
      <alignment horizontal="right" vertical="center"/>
    </xf>
    <xf numFmtId="3" fontId="23" fillId="3" borderId="21" xfId="34" applyNumberFormat="1" applyFont="1" applyFill="1" applyBorder="1" applyAlignment="1">
      <alignment horizontal="center" vertical="center"/>
    </xf>
    <xf numFmtId="0" fontId="15" fillId="5" borderId="22" xfId="34" applyFont="1" applyFill="1" applyBorder="1" applyAlignment="1">
      <alignment horizontal="right" vertical="center"/>
    </xf>
    <xf numFmtId="0" fontId="19" fillId="5" borderId="27" xfId="36" applyFont="1" applyFill="1" applyBorder="1" applyAlignment="1">
      <alignment horizontal="left" vertical="center" wrapText="1"/>
    </xf>
    <xf numFmtId="3" fontId="14" fillId="5" borderId="27" xfId="34" applyNumberFormat="1" applyFont="1" applyFill="1" applyBorder="1" applyAlignment="1">
      <alignment horizontal="center" vertical="center" wrapText="1"/>
    </xf>
    <xf numFmtId="17" fontId="14" fillId="5" borderId="27" xfId="34" applyNumberFormat="1" applyFont="1" applyFill="1" applyBorder="1" applyAlignment="1">
      <alignment horizontal="center" vertical="center" wrapText="1"/>
    </xf>
    <xf numFmtId="171" fontId="15" fillId="5" borderId="27" xfId="39" applyNumberFormat="1" applyFont="1" applyFill="1" applyBorder="1" applyAlignment="1">
      <alignment horizontal="right" vertical="center" wrapText="1"/>
    </xf>
    <xf numFmtId="3" fontId="15" fillId="5" borderId="23" xfId="34" applyNumberFormat="1" applyFont="1" applyFill="1" applyBorder="1" applyAlignment="1">
      <alignment horizontal="center" vertical="center" wrapText="1"/>
    </xf>
    <xf numFmtId="0" fontId="15" fillId="6" borderId="22" xfId="34" applyFont="1" applyFill="1" applyBorder="1" applyAlignment="1">
      <alignment horizontal="right" vertical="center"/>
    </xf>
    <xf numFmtId="3" fontId="15" fillId="6" borderId="27" xfId="34" applyNumberFormat="1" applyFont="1" applyFill="1" applyBorder="1" applyAlignment="1">
      <alignment horizontal="left" vertical="center" wrapText="1"/>
    </xf>
    <xf numFmtId="3" fontId="14" fillId="6" borderId="27" xfId="34" applyNumberFormat="1" applyFont="1" applyFill="1" applyBorder="1" applyAlignment="1">
      <alignment horizontal="center" vertical="center" wrapText="1"/>
    </xf>
    <xf numFmtId="17" fontId="1" fillId="6" borderId="27" xfId="41" applyNumberFormat="1" applyFill="1" applyBorder="1" applyAlignment="1">
      <alignment horizontal="center" vertical="center"/>
    </xf>
    <xf numFmtId="171" fontId="19" fillId="6" borderId="27" xfId="39" applyNumberFormat="1" applyFont="1" applyFill="1" applyBorder="1" applyAlignment="1">
      <alignment horizontal="right" vertical="center"/>
    </xf>
    <xf numFmtId="3" fontId="15" fillId="6" borderId="23" xfId="34" applyNumberFormat="1" applyFont="1" applyFill="1" applyBorder="1" applyAlignment="1">
      <alignment horizontal="center" vertical="center" wrapText="1"/>
    </xf>
    <xf numFmtId="0" fontId="15" fillId="9" borderId="22" xfId="34" applyFont="1" applyFill="1" applyBorder="1" applyAlignment="1">
      <alignment horizontal="right" vertical="center"/>
    </xf>
    <xf numFmtId="3" fontId="15" fillId="9" borderId="27" xfId="34" applyNumberFormat="1" applyFont="1" applyFill="1" applyBorder="1" applyAlignment="1">
      <alignment horizontal="left" vertical="center" wrapText="1"/>
    </xf>
    <xf numFmtId="3" fontId="14" fillId="9" borderId="27" xfId="34" applyNumberFormat="1" applyFont="1" applyFill="1" applyBorder="1" applyAlignment="1">
      <alignment horizontal="center" vertical="center" wrapText="1"/>
    </xf>
    <xf numFmtId="17" fontId="1" fillId="9" borderId="27" xfId="41" applyNumberFormat="1" applyFill="1" applyBorder="1" applyAlignment="1">
      <alignment horizontal="center" vertical="center"/>
    </xf>
    <xf numFmtId="171" fontId="19" fillId="9" borderId="27" xfId="39" applyNumberFormat="1" applyFont="1" applyFill="1" applyBorder="1" applyAlignment="1">
      <alignment horizontal="right" vertical="center"/>
    </xf>
    <xf numFmtId="3" fontId="15" fillId="9" borderId="23" xfId="34" applyNumberFormat="1" applyFont="1" applyFill="1" applyBorder="1" applyAlignment="1">
      <alignment horizontal="center" vertical="center" wrapText="1"/>
    </xf>
    <xf numFmtId="0" fontId="14" fillId="8" borderId="22" xfId="34" applyFont="1" applyFill="1" applyBorder="1" applyAlignment="1">
      <alignment horizontal="right" vertical="center"/>
    </xf>
    <xf numFmtId="3" fontId="14" fillId="8" borderId="27" xfId="34" applyNumberFormat="1" applyFont="1" applyFill="1" applyBorder="1" applyAlignment="1">
      <alignment horizontal="left" vertical="center" wrapText="1"/>
    </xf>
    <xf numFmtId="3" fontId="14" fillId="8" borderId="27" xfId="34" applyNumberFormat="1" applyFont="1" applyFill="1" applyBorder="1" applyAlignment="1">
      <alignment horizontal="center" vertical="center" wrapText="1"/>
    </xf>
    <xf numFmtId="17" fontId="14" fillId="8" borderId="27" xfId="34" applyNumberFormat="1" applyFont="1" applyFill="1" applyBorder="1" applyAlignment="1">
      <alignment horizontal="center" vertical="center" wrapText="1"/>
    </xf>
    <xf numFmtId="171" fontId="20" fillId="8" borderId="27" xfId="39" applyNumberFormat="1" applyFont="1" applyFill="1" applyBorder="1" applyAlignment="1">
      <alignment horizontal="right" vertical="center"/>
    </xf>
    <xf numFmtId="3" fontId="14" fillId="8" borderId="23" xfId="34" applyNumberFormat="1" applyFont="1" applyFill="1" applyBorder="1" applyAlignment="1">
      <alignment horizontal="center" vertical="center" wrapText="1"/>
    </xf>
    <xf numFmtId="0" fontId="14" fillId="2" borderId="22" xfId="34" applyFont="1" applyFill="1" applyBorder="1" applyAlignment="1">
      <alignment horizontal="right" vertical="center"/>
    </xf>
    <xf numFmtId="3" fontId="14" fillId="2" borderId="27" xfId="34" applyNumberFormat="1" applyFont="1" applyFill="1" applyBorder="1" applyAlignment="1">
      <alignment horizontal="left" vertical="center" wrapText="1"/>
    </xf>
    <xf numFmtId="17" fontId="14" fillId="2" borderId="27" xfId="34" applyNumberFormat="1" applyFont="1" applyFill="1" applyBorder="1" applyAlignment="1">
      <alignment horizontal="center" vertical="center" wrapText="1"/>
    </xf>
    <xf numFmtId="171" fontId="14" fillId="2" borderId="27" xfId="39" applyNumberFormat="1" applyFont="1" applyFill="1" applyBorder="1" applyAlignment="1">
      <alignment horizontal="right" vertical="center" wrapText="1"/>
    </xf>
    <xf numFmtId="0" fontId="14" fillId="8" borderId="27" xfId="0" applyFont="1" applyFill="1" applyBorder="1" applyAlignment="1">
      <alignment horizontal="justify" vertical="center" wrapText="1"/>
    </xf>
    <xf numFmtId="17" fontId="14" fillId="8" borderId="27" xfId="0" applyNumberFormat="1" applyFont="1" applyFill="1" applyBorder="1" applyAlignment="1">
      <alignment horizontal="center" vertical="center"/>
    </xf>
    <xf numFmtId="0" fontId="14" fillId="8" borderId="23" xfId="0" applyFont="1" applyFill="1" applyBorder="1" applyAlignment="1">
      <alignment horizontal="center" vertical="center"/>
    </xf>
    <xf numFmtId="0" fontId="14" fillId="8" borderId="22" xfId="0" applyFont="1" applyFill="1" applyBorder="1" applyAlignment="1">
      <alignment horizontal="right" vertical="center"/>
    </xf>
    <xf numFmtId="171" fontId="20" fillId="2" borderId="27" xfId="39" applyNumberFormat="1" applyFont="1" applyFill="1" applyBorder="1" applyAlignment="1">
      <alignment horizontal="right" vertical="center"/>
    </xf>
    <xf numFmtId="0" fontId="14" fillId="8" borderId="27" xfId="34" applyFont="1" applyFill="1" applyBorder="1" applyAlignment="1">
      <alignment horizontal="left" vertical="center" wrapText="1"/>
    </xf>
    <xf numFmtId="0" fontId="14" fillId="8" borderId="23" xfId="34" applyFont="1" applyFill="1" applyBorder="1" applyAlignment="1">
      <alignment horizontal="center" vertical="center"/>
    </xf>
    <xf numFmtId="17" fontId="1" fillId="5" borderId="27" xfId="41" applyNumberFormat="1" applyFill="1" applyBorder="1" applyAlignment="1">
      <alignment horizontal="center" vertical="center"/>
    </xf>
    <xf numFmtId="171" fontId="19" fillId="5" borderId="27" xfId="39" applyNumberFormat="1" applyFont="1" applyFill="1" applyBorder="1" applyAlignment="1">
      <alignment horizontal="right" vertical="center"/>
    </xf>
    <xf numFmtId="14" fontId="19" fillId="5" borderId="23" xfId="36" applyNumberFormat="1" applyFont="1" applyFill="1" applyBorder="1" applyAlignment="1">
      <alignment horizontal="center" vertical="center"/>
    </xf>
    <xf numFmtId="0" fontId="19" fillId="6" borderId="23" xfId="36" applyFont="1" applyFill="1" applyBorder="1" applyAlignment="1">
      <alignment horizontal="center" vertical="center"/>
    </xf>
    <xf numFmtId="0" fontId="19" fillId="9" borderId="23" xfId="36" applyFont="1" applyFill="1" applyBorder="1" applyAlignment="1">
      <alignment horizontal="center" vertical="center"/>
    </xf>
    <xf numFmtId="0" fontId="20" fillId="8" borderId="23" xfId="36" applyFont="1" applyFill="1" applyBorder="1" applyAlignment="1">
      <alignment horizontal="center" vertical="center"/>
    </xf>
    <xf numFmtId="0" fontId="20" fillId="2" borderId="23" xfId="36" applyFont="1" applyFill="1" applyBorder="1" applyAlignment="1">
      <alignment horizontal="center" vertical="center"/>
    </xf>
    <xf numFmtId="171" fontId="20" fillId="9" borderId="27" xfId="39" applyNumberFormat="1" applyFont="1" applyFill="1" applyBorder="1" applyAlignment="1">
      <alignment horizontal="right" vertical="center"/>
    </xf>
    <xf numFmtId="171" fontId="14" fillId="9" borderId="27" xfId="39" applyNumberFormat="1" applyFont="1" applyFill="1" applyBorder="1" applyAlignment="1">
      <alignment horizontal="right" vertical="center"/>
    </xf>
    <xf numFmtId="14" fontId="19" fillId="6" borderId="23" xfId="36" applyNumberFormat="1" applyFont="1" applyFill="1" applyBorder="1" applyAlignment="1">
      <alignment horizontal="center" vertical="center"/>
    </xf>
    <xf numFmtId="14" fontId="19" fillId="8" borderId="23" xfId="36" applyNumberFormat="1" applyFont="1" applyFill="1" applyBorder="1" applyAlignment="1">
      <alignment horizontal="center" vertical="center"/>
    </xf>
    <xf numFmtId="171" fontId="15" fillId="3" borderId="24" xfId="39" applyNumberFormat="1" applyFont="1" applyFill="1" applyBorder="1" applyAlignment="1">
      <alignment horizontal="right" vertical="center"/>
    </xf>
    <xf numFmtId="171" fontId="18" fillId="3" borderId="28" xfId="39" applyNumberFormat="1" applyFont="1" applyFill="1" applyBorder="1" applyAlignment="1">
      <alignment horizontal="right" vertical="center" wrapText="1"/>
    </xf>
    <xf numFmtId="171" fontId="15" fillId="3" borderId="28" xfId="39" applyNumberFormat="1" applyFont="1" applyFill="1" applyBorder="1" applyAlignment="1">
      <alignment horizontal="right" vertical="center"/>
    </xf>
    <xf numFmtId="17" fontId="15" fillId="3" borderId="28" xfId="39" applyNumberFormat="1" applyFont="1" applyFill="1" applyBorder="1" applyAlignment="1">
      <alignment horizontal="center" vertical="center"/>
    </xf>
    <xf numFmtId="0" fontId="17" fillId="3" borderId="25" xfId="34" applyFont="1" applyFill="1" applyBorder="1" applyAlignment="1">
      <alignment vertical="center"/>
    </xf>
    <xf numFmtId="17" fontId="20" fillId="6" borderId="27" xfId="41" applyNumberFormat="1" applyFont="1" applyFill="1" applyBorder="1" applyAlignment="1">
      <alignment horizontal="center" vertical="center"/>
    </xf>
    <xf numFmtId="17" fontId="20" fillId="9" borderId="27" xfId="41" applyNumberFormat="1" applyFont="1" applyFill="1" applyBorder="1" applyAlignment="1">
      <alignment horizontal="center" vertical="center"/>
    </xf>
    <xf numFmtId="17" fontId="20" fillId="5" borderId="27" xfId="41" applyNumberFormat="1" applyFont="1" applyFill="1" applyBorder="1" applyAlignment="1">
      <alignment horizontal="center" vertical="center"/>
    </xf>
    <xf numFmtId="171" fontId="18" fillId="3" borderId="4" xfId="39" applyNumberFormat="1" applyFont="1" applyFill="1" applyBorder="1" applyAlignment="1">
      <alignment horizontal="center" vertical="center" wrapText="1"/>
    </xf>
    <xf numFmtId="0" fontId="29" fillId="2" borderId="0" xfId="34" applyFont="1" applyFill="1" applyAlignment="1">
      <alignment vertical="center" wrapText="1"/>
    </xf>
    <xf numFmtId="17" fontId="18" fillId="3" borderId="4" xfId="34" applyNumberFormat="1" applyFont="1" applyFill="1" applyBorder="1" applyAlignment="1">
      <alignment horizontal="center" vertical="center" wrapText="1"/>
    </xf>
    <xf numFmtId="17" fontId="17" fillId="0" borderId="0" xfId="39" applyNumberFormat="1" applyFont="1" applyAlignment="1">
      <alignment horizontal="right" vertical="center" wrapText="1"/>
    </xf>
    <xf numFmtId="0" fontId="0" fillId="10" borderId="0" xfId="0" applyFill="1"/>
    <xf numFmtId="0" fontId="0" fillId="2" borderId="0" xfId="0" applyFill="1"/>
    <xf numFmtId="0" fontId="18" fillId="3" borderId="4" xfId="34" applyFont="1" applyFill="1" applyBorder="1" applyAlignment="1">
      <alignment horizontal="center" vertical="center" wrapText="1"/>
    </xf>
    <xf numFmtId="0" fontId="14" fillId="8" borderId="22" xfId="34" applyFont="1" applyFill="1" applyBorder="1" applyAlignment="1">
      <alignment horizontal="left" vertical="center"/>
    </xf>
    <xf numFmtId="0" fontId="19" fillId="8" borderId="23" xfId="36" applyFont="1" applyFill="1" applyBorder="1" applyAlignment="1">
      <alignment horizontal="center" vertical="center"/>
    </xf>
    <xf numFmtId="3" fontId="14" fillId="2" borderId="3" xfId="34" applyNumberFormat="1" applyFont="1" applyFill="1" applyBorder="1" applyAlignment="1">
      <alignment horizontal="right" vertical="center"/>
    </xf>
    <xf numFmtId="3" fontId="15" fillId="2" borderId="3" xfId="34" applyNumberFormat="1" applyFont="1" applyFill="1" applyBorder="1" applyAlignment="1">
      <alignment horizontal="right" vertical="center"/>
    </xf>
    <xf numFmtId="17" fontId="14" fillId="6" borderId="27" xfId="34" applyNumberFormat="1" applyFont="1" applyFill="1" applyBorder="1" applyAlignment="1">
      <alignment horizontal="center" vertical="center" wrapText="1"/>
    </xf>
    <xf numFmtId="17" fontId="14" fillId="9" borderId="27" xfId="34" applyNumberFormat="1" applyFont="1" applyFill="1" applyBorder="1" applyAlignment="1">
      <alignment horizontal="center" vertical="center" wrapText="1"/>
    </xf>
    <xf numFmtId="171" fontId="18" fillId="3" borderId="24" xfId="39" applyNumberFormat="1" applyFont="1" applyFill="1" applyBorder="1" applyAlignment="1">
      <alignment horizontal="right" vertical="center"/>
    </xf>
    <xf numFmtId="17" fontId="18" fillId="3" borderId="28" xfId="39" applyNumberFormat="1" applyFont="1" applyFill="1" applyBorder="1" applyAlignment="1">
      <alignment horizontal="right" vertical="center"/>
    </xf>
    <xf numFmtId="17" fontId="18" fillId="3" borderId="28" xfId="39" applyNumberFormat="1" applyFont="1" applyFill="1" applyBorder="1" applyAlignment="1">
      <alignment horizontal="center" vertical="center"/>
    </xf>
    <xf numFmtId="0" fontId="30" fillId="3" borderId="25" xfId="34" applyFont="1" applyFill="1" applyBorder="1" applyAlignment="1">
      <alignment vertical="center"/>
    </xf>
    <xf numFmtId="17" fontId="30" fillId="0" borderId="0" xfId="34" applyNumberFormat="1" applyFont="1" applyAlignment="1">
      <alignment horizontal="center" vertical="center" wrapText="1"/>
    </xf>
    <xf numFmtId="171" fontId="30" fillId="0" borderId="0" xfId="39" applyNumberFormat="1" applyFont="1" applyAlignment="1">
      <alignment horizontal="right" vertical="center" wrapText="1"/>
    </xf>
    <xf numFmtId="0" fontId="30" fillId="0" borderId="0" xfId="34" applyFont="1" applyAlignment="1">
      <alignment vertical="center" wrapText="1"/>
    </xf>
    <xf numFmtId="17" fontId="17" fillId="0" borderId="0" xfId="34" applyNumberFormat="1" applyFont="1" applyAlignment="1">
      <alignment vertical="center" wrapText="1"/>
    </xf>
    <xf numFmtId="171" fontId="17" fillId="0" borderId="0" xfId="39" applyNumberFormat="1" applyFont="1" applyAlignment="1">
      <alignment vertical="center" wrapText="1"/>
    </xf>
    <xf numFmtId="3" fontId="14" fillId="11" borderId="3" xfId="34" applyNumberFormat="1" applyFont="1" applyFill="1" applyBorder="1" applyAlignment="1">
      <alignment horizontal="center" vertical="center" wrapText="1"/>
    </xf>
    <xf numFmtId="3" fontId="15" fillId="11" borderId="3" xfId="34" applyNumberFormat="1" applyFont="1" applyFill="1" applyBorder="1" applyAlignment="1">
      <alignment horizontal="right" vertical="center" wrapText="1"/>
    </xf>
    <xf numFmtId="3" fontId="14" fillId="11" borderId="3" xfId="34" applyNumberFormat="1" applyFont="1" applyFill="1" applyBorder="1" applyAlignment="1">
      <alignment horizontal="right" vertical="center" wrapText="1"/>
    </xf>
    <xf numFmtId="0" fontId="31" fillId="0" borderId="0" xfId="0" applyFont="1"/>
    <xf numFmtId="3" fontId="15" fillId="11" borderId="6" xfId="34" applyNumberFormat="1" applyFont="1" applyFill="1" applyBorder="1" applyAlignment="1">
      <alignment horizontal="right" vertical="center"/>
    </xf>
    <xf numFmtId="3" fontId="15" fillId="11" borderId="3" xfId="34" applyNumberFormat="1" applyFont="1" applyFill="1" applyBorder="1" applyAlignment="1">
      <alignment horizontal="right" vertical="center"/>
    </xf>
    <xf numFmtId="3" fontId="14" fillId="11" borderId="3" xfId="34" applyNumberFormat="1" applyFont="1" applyFill="1" applyBorder="1" applyAlignment="1">
      <alignment horizontal="right" vertical="center"/>
    </xf>
    <xf numFmtId="0" fontId="18" fillId="3" borderId="4" xfId="34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31" xfId="0" applyFont="1" applyFill="1" applyBorder="1" applyAlignment="1">
      <alignment horizontal="center" vertical="center" wrapText="1"/>
    </xf>
    <xf numFmtId="3" fontId="14" fillId="8" borderId="3" xfId="0" applyNumberFormat="1" applyFont="1" applyFill="1" applyBorder="1" applyAlignment="1">
      <alignment horizontal="center" vertical="center" wrapText="1"/>
    </xf>
    <xf numFmtId="3" fontId="14" fillId="8" borderId="3" xfId="0" applyNumberFormat="1" applyFont="1" applyFill="1" applyBorder="1" applyAlignment="1">
      <alignment horizontal="left" vertical="center" wrapText="1"/>
    </xf>
    <xf numFmtId="171" fontId="14" fillId="8" borderId="3" xfId="39" applyNumberFormat="1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3" fontId="15" fillId="9" borderId="3" xfId="0" applyNumberFormat="1" applyFont="1" applyFill="1" applyBorder="1" applyAlignment="1">
      <alignment horizontal="center" vertical="center" wrapText="1"/>
    </xf>
    <xf numFmtId="3" fontId="15" fillId="9" borderId="3" xfId="0" applyNumberFormat="1" applyFont="1" applyFill="1" applyBorder="1" applyAlignment="1">
      <alignment horizontal="left" vertical="center" wrapText="1"/>
    </xf>
    <xf numFmtId="171" fontId="14" fillId="8" borderId="3" xfId="39" applyNumberFormat="1" applyFont="1" applyFill="1" applyBorder="1" applyAlignment="1">
      <alignment horizontal="left" vertical="center"/>
    </xf>
    <xf numFmtId="3" fontId="14" fillId="0" borderId="3" xfId="0" applyNumberFormat="1" applyFont="1" applyBorder="1" applyAlignment="1">
      <alignment horizontal="left" vertical="center" wrapText="1"/>
    </xf>
    <xf numFmtId="3" fontId="15" fillId="12" borderId="3" xfId="0" applyNumberFormat="1" applyFont="1" applyFill="1" applyBorder="1" applyAlignment="1">
      <alignment horizontal="left" vertical="center" wrapText="1"/>
    </xf>
    <xf numFmtId="3" fontId="14" fillId="0" borderId="3" xfId="0" applyNumberFormat="1" applyFont="1" applyBorder="1" applyAlignment="1">
      <alignment vertical="center" wrapText="1"/>
    </xf>
    <xf numFmtId="3" fontId="15" fillId="5" borderId="3" xfId="0" applyNumberFormat="1" applyFont="1" applyFill="1" applyBorder="1" applyAlignment="1">
      <alignment horizontal="left" vertical="center" wrapText="1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center" vertical="center"/>
    </xf>
    <xf numFmtId="171" fontId="18" fillId="3" borderId="0" xfId="0" applyNumberFormat="1" applyFont="1" applyFill="1" applyAlignment="1">
      <alignment horizontal="left" vertical="center"/>
    </xf>
    <xf numFmtId="0" fontId="18" fillId="3" borderId="0" xfId="0" applyFont="1" applyFill="1" applyAlignment="1">
      <alignment horizontal="left" vertical="center" wrapText="1"/>
    </xf>
    <xf numFmtId="171" fontId="14" fillId="0" borderId="0" xfId="0" applyNumberFormat="1" applyFont="1" applyAlignment="1">
      <alignment horizontal="left" vertical="center"/>
    </xf>
    <xf numFmtId="0" fontId="18" fillId="3" borderId="4" xfId="34" applyFont="1" applyFill="1" applyBorder="1" applyAlignment="1">
      <alignment horizontal="center" vertical="center" wrapText="1"/>
    </xf>
    <xf numFmtId="0" fontId="0" fillId="13" borderId="0" xfId="0" applyFill="1"/>
    <xf numFmtId="0" fontId="31" fillId="2" borderId="0" xfId="0" applyFont="1" applyFill="1"/>
    <xf numFmtId="0" fontId="15" fillId="0" borderId="0" xfId="34" applyFont="1" applyAlignment="1">
      <alignment horizontal="center" vertical="center" wrapText="1"/>
    </xf>
    <xf numFmtId="0" fontId="19" fillId="5" borderId="3" xfId="36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8" borderId="3" xfId="34" applyFont="1" applyFill="1" applyBorder="1" applyAlignment="1">
      <alignment horizontal="center" vertical="center" wrapText="1"/>
    </xf>
    <xf numFmtId="0" fontId="23" fillId="3" borderId="3" xfId="34" applyFont="1" applyFill="1" applyBorder="1" applyAlignment="1">
      <alignment horizontal="center" vertical="center" wrapText="1"/>
    </xf>
    <xf numFmtId="0" fontId="14" fillId="0" borderId="0" xfId="34" applyFont="1" applyAlignment="1">
      <alignment horizontal="center" vertical="center" wrapText="1"/>
    </xf>
    <xf numFmtId="9" fontId="15" fillId="9" borderId="2" xfId="40" applyFont="1" applyFill="1" applyBorder="1" applyAlignment="1">
      <alignment horizontal="center" vertical="center" wrapText="1"/>
    </xf>
    <xf numFmtId="3" fontId="15" fillId="9" borderId="3" xfId="0" applyNumberFormat="1" applyFont="1" applyFill="1" applyBorder="1" applyAlignment="1">
      <alignment horizontal="center" vertical="center" wrapText="1"/>
    </xf>
    <xf numFmtId="3" fontId="15" fillId="9" borderId="3" xfId="0" applyNumberFormat="1" applyFont="1" applyFill="1" applyBorder="1" applyAlignment="1">
      <alignment horizontal="left" vertical="center" wrapText="1"/>
    </xf>
    <xf numFmtId="3" fontId="15" fillId="2" borderId="2" xfId="34" applyNumberFormat="1" applyFont="1" applyFill="1" applyBorder="1" applyAlignment="1">
      <alignment horizontal="right" vertical="center" wrapText="1"/>
    </xf>
    <xf numFmtId="3" fontId="14" fillId="2" borderId="2" xfId="34" applyNumberFormat="1" applyFont="1" applyFill="1" applyBorder="1" applyAlignment="1">
      <alignment horizontal="right" vertical="center" wrapText="1"/>
    </xf>
    <xf numFmtId="0" fontId="15" fillId="9" borderId="3" xfId="36" applyFont="1" applyFill="1" applyBorder="1" applyAlignment="1">
      <alignment horizontal="center" vertical="center"/>
    </xf>
    <xf numFmtId="171" fontId="15" fillId="9" borderId="3" xfId="39" applyNumberFormat="1" applyFont="1" applyFill="1" applyBorder="1" applyAlignment="1">
      <alignment horizontal="center" vertical="center"/>
    </xf>
    <xf numFmtId="171" fontId="15" fillId="9" borderId="3" xfId="39" applyNumberFormat="1" applyFont="1" applyFill="1" applyBorder="1" applyAlignment="1">
      <alignment horizontal="right" vertical="center"/>
    </xf>
    <xf numFmtId="0" fontId="14" fillId="8" borderId="3" xfId="36" applyFont="1" applyFill="1" applyBorder="1" applyAlignment="1">
      <alignment horizontal="center" vertical="center"/>
    </xf>
    <xf numFmtId="171" fontId="14" fillId="8" borderId="3" xfId="39" applyNumberFormat="1" applyFont="1" applyFill="1" applyBorder="1" applyAlignment="1">
      <alignment horizontal="center" vertical="center"/>
    </xf>
    <xf numFmtId="171" fontId="14" fillId="8" borderId="3" xfId="39" applyNumberFormat="1" applyFont="1" applyFill="1" applyBorder="1" applyAlignment="1">
      <alignment horizontal="right" vertical="center"/>
    </xf>
    <xf numFmtId="0" fontId="15" fillId="6" borderId="3" xfId="36" applyFont="1" applyFill="1" applyBorder="1" applyAlignment="1">
      <alignment horizontal="center" vertical="center"/>
    </xf>
    <xf numFmtId="171" fontId="15" fillId="6" borderId="3" xfId="39" applyNumberFormat="1" applyFont="1" applyFill="1" applyBorder="1" applyAlignment="1">
      <alignment horizontal="center" vertical="center"/>
    </xf>
    <xf numFmtId="171" fontId="15" fillId="6" borderId="3" xfId="39" applyNumberFormat="1" applyFont="1" applyFill="1" applyBorder="1" applyAlignment="1">
      <alignment horizontal="right" vertical="center"/>
    </xf>
    <xf numFmtId="17" fontId="32" fillId="9" borderId="27" xfId="41" applyNumberFormat="1" applyFont="1" applyFill="1" applyBorder="1" applyAlignment="1">
      <alignment horizontal="center" vertical="center"/>
    </xf>
    <xf numFmtId="171" fontId="15" fillId="9" borderId="27" xfId="39" applyNumberFormat="1" applyFont="1" applyFill="1" applyBorder="1" applyAlignment="1">
      <alignment horizontal="right" vertical="center"/>
    </xf>
    <xf numFmtId="0" fontId="15" fillId="9" borderId="23" xfId="36" applyFont="1" applyFill="1" applyBorder="1" applyAlignment="1">
      <alignment horizontal="center" vertical="center"/>
    </xf>
    <xf numFmtId="171" fontId="14" fillId="8" borderId="27" xfId="39" applyNumberFormat="1" applyFont="1" applyFill="1" applyBorder="1" applyAlignment="1">
      <alignment horizontal="right" vertical="center"/>
    </xf>
    <xf numFmtId="0" fontId="14" fillId="8" borderId="23" xfId="36" applyFont="1" applyFill="1" applyBorder="1" applyAlignment="1">
      <alignment horizontal="center" vertical="center"/>
    </xf>
    <xf numFmtId="17" fontId="32" fillId="6" borderId="27" xfId="41" applyNumberFormat="1" applyFont="1" applyFill="1" applyBorder="1" applyAlignment="1">
      <alignment horizontal="center" vertical="center"/>
    </xf>
    <xf numFmtId="171" fontId="15" fillId="6" borderId="27" xfId="39" applyNumberFormat="1" applyFont="1" applyFill="1" applyBorder="1" applyAlignment="1">
      <alignment horizontal="right" vertical="center"/>
    </xf>
    <xf numFmtId="0" fontId="15" fillId="6" borderId="23" xfId="36" applyFont="1" applyFill="1" applyBorder="1" applyAlignment="1">
      <alignment horizontal="center" vertical="center"/>
    </xf>
    <xf numFmtId="17" fontId="14" fillId="6" borderId="27" xfId="41" applyNumberFormat="1" applyFont="1" applyFill="1" applyBorder="1" applyAlignment="1">
      <alignment horizontal="center" vertical="center"/>
    </xf>
    <xf numFmtId="17" fontId="14" fillId="9" borderId="27" xfId="41" applyNumberFormat="1" applyFont="1" applyFill="1" applyBorder="1" applyAlignment="1">
      <alignment horizontal="center" vertical="center"/>
    </xf>
    <xf numFmtId="171" fontId="15" fillId="5" borderId="6" xfId="39" applyNumberFormat="1" applyFont="1" applyFill="1" applyBorder="1" applyAlignment="1">
      <alignment horizontal="right" vertical="center" wrapText="1"/>
    </xf>
    <xf numFmtId="171" fontId="15" fillId="8" borderId="3" xfId="39" applyNumberFormat="1" applyFont="1" applyFill="1" applyBorder="1" applyAlignment="1">
      <alignment horizontal="right" vertical="center"/>
    </xf>
    <xf numFmtId="171" fontId="20" fillId="8" borderId="5" xfId="39" applyNumberFormat="1" applyFont="1" applyFill="1" applyBorder="1" applyAlignment="1">
      <alignment horizontal="right" vertical="center"/>
    </xf>
    <xf numFmtId="171" fontId="18" fillId="3" borderId="4" xfId="39" applyNumberFormat="1" applyFont="1" applyFill="1" applyBorder="1" applyAlignment="1">
      <alignment horizontal="right" vertical="center"/>
    </xf>
    <xf numFmtId="0" fontId="14" fillId="3" borderId="18" xfId="34" applyFont="1" applyFill="1" applyBorder="1" applyAlignment="1">
      <alignment horizontal="center" vertical="center"/>
    </xf>
    <xf numFmtId="171" fontId="14" fillId="2" borderId="3" xfId="39" applyNumberFormat="1" applyFont="1" applyFill="1" applyBorder="1" applyAlignment="1">
      <alignment horizontal="center" vertical="center"/>
    </xf>
    <xf numFmtId="171" fontId="14" fillId="0" borderId="3" xfId="39" applyNumberFormat="1" applyFont="1" applyFill="1" applyBorder="1" applyAlignment="1">
      <alignment horizontal="center" vertical="center"/>
    </xf>
    <xf numFmtId="0" fontId="15" fillId="0" borderId="0" xfId="34" applyFont="1" applyAlignment="1">
      <alignment horizontal="left" vertical="center"/>
    </xf>
    <xf numFmtId="171" fontId="18" fillId="3" borderId="17" xfId="39" applyNumberFormat="1" applyFont="1" applyFill="1" applyBorder="1" applyAlignment="1">
      <alignment horizontal="center" vertical="center"/>
    </xf>
    <xf numFmtId="171" fontId="18" fillId="3" borderId="18" xfId="39" applyNumberFormat="1" applyFont="1" applyFill="1" applyBorder="1" applyAlignment="1">
      <alignment horizontal="center" vertical="center"/>
    </xf>
    <xf numFmtId="171" fontId="18" fillId="3" borderId="19" xfId="39" applyNumberFormat="1" applyFont="1" applyFill="1" applyBorder="1" applyAlignment="1">
      <alignment horizontal="center" vertical="center"/>
    </xf>
    <xf numFmtId="3" fontId="14" fillId="2" borderId="5" xfId="34" applyNumberFormat="1" applyFont="1" applyFill="1" applyBorder="1" applyAlignment="1">
      <alignment horizontal="center" vertical="center" wrapText="1"/>
    </xf>
    <xf numFmtId="3" fontId="14" fillId="2" borderId="6" xfId="34" applyNumberFormat="1" applyFont="1" applyFill="1" applyBorder="1" applyAlignment="1">
      <alignment horizontal="center" vertical="center" wrapText="1"/>
    </xf>
    <xf numFmtId="3" fontId="18" fillId="3" borderId="5" xfId="34" applyNumberFormat="1" applyFont="1" applyFill="1" applyBorder="1" applyAlignment="1">
      <alignment horizontal="center" vertical="center"/>
    </xf>
    <xf numFmtId="171" fontId="18" fillId="3" borderId="7" xfId="39" applyNumberFormat="1" applyFont="1" applyFill="1" applyBorder="1" applyAlignment="1">
      <alignment horizontal="center" vertical="center"/>
    </xf>
    <xf numFmtId="171" fontId="18" fillId="3" borderId="8" xfId="39" applyNumberFormat="1" applyFont="1" applyFill="1" applyBorder="1" applyAlignment="1">
      <alignment horizontal="center" vertical="center"/>
    </xf>
    <xf numFmtId="171" fontId="18" fillId="3" borderId="9" xfId="39" applyNumberFormat="1" applyFont="1" applyFill="1" applyBorder="1" applyAlignment="1">
      <alignment horizontal="center" vertical="center"/>
    </xf>
    <xf numFmtId="0" fontId="18" fillId="3" borderId="0" xfId="30" applyFont="1" applyFill="1" applyAlignment="1">
      <alignment horizontal="center" vertical="center"/>
    </xf>
    <xf numFmtId="0" fontId="25" fillId="0" borderId="0" xfId="30" applyFont="1" applyAlignment="1">
      <alignment horizontal="center" vertical="center"/>
    </xf>
    <xf numFmtId="0" fontId="27" fillId="0" borderId="0" xfId="30" applyFont="1" applyFill="1" applyBorder="1" applyAlignment="1">
      <alignment horizontal="center" vertical="center" wrapText="1"/>
    </xf>
    <xf numFmtId="171" fontId="15" fillId="9" borderId="2" xfId="39" applyNumberFormat="1" applyFont="1" applyFill="1" applyBorder="1" applyAlignment="1">
      <alignment horizontal="center" vertical="center" wrapText="1"/>
    </xf>
    <xf numFmtId="9" fontId="15" fillId="9" borderId="2" xfId="40" applyFont="1" applyFill="1" applyBorder="1" applyAlignment="1">
      <alignment horizontal="center" vertical="center" wrapText="1"/>
    </xf>
    <xf numFmtId="3" fontId="15" fillId="9" borderId="2" xfId="34" applyNumberFormat="1" applyFont="1" applyFill="1" applyBorder="1" applyAlignment="1">
      <alignment horizontal="center" vertical="center" wrapText="1"/>
    </xf>
    <xf numFmtId="171" fontId="18" fillId="3" borderId="3" xfId="39" applyNumberFormat="1" applyFont="1" applyFill="1" applyBorder="1" applyAlignment="1">
      <alignment horizontal="center" vertical="center"/>
    </xf>
    <xf numFmtId="0" fontId="14" fillId="3" borderId="10" xfId="34" applyFont="1" applyFill="1" applyBorder="1" applyAlignment="1">
      <alignment horizontal="center" vertical="center"/>
    </xf>
    <xf numFmtId="0" fontId="14" fillId="3" borderId="11" xfId="34" applyFont="1" applyFill="1" applyBorder="1" applyAlignment="1">
      <alignment horizontal="center" vertical="center"/>
    </xf>
    <xf numFmtId="0" fontId="14" fillId="3" borderId="12" xfId="34" applyFont="1" applyFill="1" applyBorder="1" applyAlignment="1">
      <alignment horizontal="center" vertical="center"/>
    </xf>
    <xf numFmtId="0" fontId="28" fillId="3" borderId="0" xfId="30" applyFont="1" applyFill="1" applyAlignment="1">
      <alignment horizontal="center" vertical="center"/>
    </xf>
    <xf numFmtId="3" fontId="15" fillId="5" borderId="3" xfId="0" applyNumberFormat="1" applyFont="1" applyFill="1" applyBorder="1" applyAlignment="1">
      <alignment horizontal="left" vertical="center" wrapText="1"/>
    </xf>
    <xf numFmtId="3" fontId="15" fillId="12" borderId="3" xfId="0" applyNumberFormat="1" applyFont="1" applyFill="1" applyBorder="1" applyAlignment="1">
      <alignment horizontal="left" vertical="center" wrapText="1"/>
    </xf>
    <xf numFmtId="0" fontId="15" fillId="5" borderId="3" xfId="0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31" xfId="0" applyFont="1" applyFill="1" applyBorder="1" applyAlignment="1">
      <alignment horizontal="center" vertical="center" wrapText="1"/>
    </xf>
    <xf numFmtId="3" fontId="15" fillId="9" borderId="3" xfId="0" applyNumberFormat="1" applyFont="1" applyFill="1" applyBorder="1" applyAlignment="1">
      <alignment horizontal="left" vertical="center" wrapText="1"/>
    </xf>
    <xf numFmtId="3" fontId="15" fillId="9" borderId="3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3" fontId="15" fillId="12" borderId="5" xfId="0" applyNumberFormat="1" applyFont="1" applyFill="1" applyBorder="1" applyAlignment="1">
      <alignment horizontal="center" vertical="center" wrapText="1"/>
    </xf>
    <xf numFmtId="3" fontId="15" fillId="12" borderId="16" xfId="0" applyNumberFormat="1" applyFont="1" applyFill="1" applyBorder="1" applyAlignment="1">
      <alignment horizontal="center" vertical="center" wrapText="1"/>
    </xf>
    <xf numFmtId="3" fontId="15" fillId="12" borderId="6" xfId="0" applyNumberFormat="1" applyFont="1" applyFill="1" applyBorder="1" applyAlignment="1">
      <alignment horizontal="center" vertical="center" wrapText="1"/>
    </xf>
    <xf numFmtId="0" fontId="18" fillId="3" borderId="29" xfId="34" applyFont="1" applyFill="1" applyBorder="1" applyAlignment="1">
      <alignment horizontal="center" vertical="center" textRotation="90" wrapText="1"/>
    </xf>
    <xf numFmtId="0" fontId="18" fillId="3" borderId="30" xfId="34" applyFont="1" applyFill="1" applyBorder="1" applyAlignment="1">
      <alignment horizontal="center" vertical="center" textRotation="90" wrapText="1"/>
    </xf>
    <xf numFmtId="0" fontId="15" fillId="0" borderId="0" xfId="34" applyFont="1" applyAlignment="1">
      <alignment horizontal="left" vertical="center" wrapText="1"/>
    </xf>
    <xf numFmtId="0" fontId="18" fillId="3" borderId="4" xfId="34" applyFont="1" applyFill="1" applyBorder="1" applyAlignment="1">
      <alignment horizontal="center" vertical="center" wrapText="1"/>
    </xf>
    <xf numFmtId="0" fontId="18" fillId="3" borderId="17" xfId="34" applyFont="1" applyFill="1" applyBorder="1" applyAlignment="1">
      <alignment horizontal="center" vertical="center" wrapText="1"/>
    </xf>
    <xf numFmtId="0" fontId="18" fillId="3" borderId="18" xfId="34" applyFont="1" applyFill="1" applyBorder="1" applyAlignment="1">
      <alignment horizontal="center" vertical="center" wrapText="1"/>
    </xf>
    <xf numFmtId="0" fontId="18" fillId="3" borderId="19" xfId="34" applyFont="1" applyFill="1" applyBorder="1" applyAlignment="1">
      <alignment horizontal="center" vertical="center" wrapText="1"/>
    </xf>
    <xf numFmtId="0" fontId="18" fillId="3" borderId="31" xfId="34" applyFont="1" applyFill="1" applyBorder="1" applyAlignment="1">
      <alignment horizontal="center" vertical="center" wrapText="1"/>
    </xf>
    <xf numFmtId="0" fontId="18" fillId="3" borderId="32" xfId="34" applyFont="1" applyFill="1" applyBorder="1" applyAlignment="1">
      <alignment horizontal="center" vertical="center" wrapText="1"/>
    </xf>
    <xf numFmtId="0" fontId="18" fillId="3" borderId="33" xfId="34" applyFont="1" applyFill="1" applyBorder="1" applyAlignment="1">
      <alignment horizontal="center" vertical="center" wrapText="1"/>
    </xf>
    <xf numFmtId="0" fontId="18" fillId="3" borderId="34" xfId="34" applyFont="1" applyFill="1" applyBorder="1" applyAlignment="1">
      <alignment horizontal="center" vertical="center" wrapText="1"/>
    </xf>
    <xf numFmtId="0" fontId="16" fillId="0" borderId="0" xfId="34" applyFont="1" applyAlignment="1">
      <alignment horizontal="left" vertical="center"/>
    </xf>
    <xf numFmtId="0" fontId="14" fillId="8" borderId="27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</cellXfs>
  <cellStyles count="42">
    <cellStyle name="Cabecera 1" xfId="1"/>
    <cellStyle name="Cabecera 2" xfId="2"/>
    <cellStyle name="Comma" xfId="39" builtinId="3"/>
    <cellStyle name="Euro" xfId="3"/>
    <cellStyle name="F2" xfId="4"/>
    <cellStyle name="F3" xfId="5"/>
    <cellStyle name="F4" xfId="6"/>
    <cellStyle name="F5" xfId="7"/>
    <cellStyle name="F6" xfId="8"/>
    <cellStyle name="F7" xfId="9"/>
    <cellStyle name="F8" xfId="10"/>
    <cellStyle name="Fecha" xfId="11"/>
    <cellStyle name="Fijo" xfId="12"/>
    <cellStyle name="Heading1" xfId="13"/>
    <cellStyle name="Heading2" xfId="14"/>
    <cellStyle name="Millares 2" xfId="33"/>
    <cellStyle name="Millares 3" xfId="38"/>
    <cellStyle name="Monetario" xfId="15"/>
    <cellStyle name="Monetario0" xfId="16"/>
    <cellStyle name="Normal" xfId="0" builtinId="0"/>
    <cellStyle name="Normal 2" xfId="17"/>
    <cellStyle name="Normal 2 2" xfId="18"/>
    <cellStyle name="Normal 2_POA 18 meses" xfId="19"/>
    <cellStyle name="Normal 3" xfId="28"/>
    <cellStyle name="Normal 4" xfId="29"/>
    <cellStyle name="Normal 5" xfId="30"/>
    <cellStyle name="Normal 6" xfId="31"/>
    <cellStyle name="Normal 7" xfId="34"/>
    <cellStyle name="Normal 8" xfId="37"/>
    <cellStyle name="Normal_PEP" xfId="36"/>
    <cellStyle name="Normal_PEP Completo " xfId="41"/>
    <cellStyle name="Percent" xfId="40" builtinId="5"/>
    <cellStyle name="Porcentaje" xfId="20"/>
    <cellStyle name="Porcentual 2" xfId="21"/>
    <cellStyle name="Porcentual 2 2" xfId="22"/>
    <cellStyle name="Porcentual 2 3" xfId="23"/>
    <cellStyle name="Porcentual 3" xfId="24"/>
    <cellStyle name="Porcentual 4" xfId="25"/>
    <cellStyle name="Porcentual 5" xfId="32"/>
    <cellStyle name="Porcentual 6" xfId="35"/>
    <cellStyle name="Punto" xfId="26"/>
    <cellStyle name="Punto0" xfId="27"/>
  </cellStyles>
  <dxfs count="0"/>
  <tableStyles count="0" defaultTableStyle="TableStyleMedium9" defaultPivotStyle="PivotStyleLight16"/>
  <colors>
    <mruColors>
      <color rgb="FF00FFFF"/>
      <color rgb="FF0000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>
      <selection activeCell="B24" sqref="B24"/>
    </sheetView>
  </sheetViews>
  <sheetFormatPr defaultColWidth="11.42578125" defaultRowHeight="12.75"/>
  <cols>
    <col min="1" max="1" width="21" bestFit="1" customWidth="1"/>
    <col min="2" max="2" width="41.140625" customWidth="1"/>
  </cols>
  <sheetData>
    <row r="1" spans="1:5">
      <c r="A1" s="250" t="s">
        <v>249</v>
      </c>
    </row>
    <row r="3" spans="1:5">
      <c r="A3" s="229" t="s">
        <v>251</v>
      </c>
      <c r="B3" s="229" t="s">
        <v>250</v>
      </c>
      <c r="C3" t="s">
        <v>262</v>
      </c>
    </row>
    <row r="4" spans="1:5">
      <c r="A4" s="229" t="s">
        <v>252</v>
      </c>
      <c r="B4" s="229" t="s">
        <v>253</v>
      </c>
      <c r="C4" t="s">
        <v>263</v>
      </c>
    </row>
    <row r="5" spans="1:5">
      <c r="A5" t="s">
        <v>255</v>
      </c>
      <c r="B5" t="s">
        <v>254</v>
      </c>
    </row>
    <row r="7" spans="1:5">
      <c r="A7" s="250" t="s">
        <v>336</v>
      </c>
    </row>
    <row r="8" spans="1:5">
      <c r="A8" s="277" t="s">
        <v>256</v>
      </c>
      <c r="B8" s="277" t="s">
        <v>259</v>
      </c>
      <c r="C8" s="277"/>
      <c r="D8" s="277"/>
      <c r="E8" s="277"/>
    </row>
    <row r="9" spans="1:5">
      <c r="A9" s="277" t="s">
        <v>257</v>
      </c>
      <c r="B9" s="277" t="s">
        <v>260</v>
      </c>
      <c r="C9" s="277"/>
      <c r="D9" s="277"/>
      <c r="E9" s="277"/>
    </row>
    <row r="10" spans="1:5">
      <c r="A10" s="277" t="s">
        <v>258</v>
      </c>
      <c r="B10" s="277" t="s">
        <v>261</v>
      </c>
      <c r="C10" s="277"/>
      <c r="D10" s="277"/>
      <c r="E10" s="277"/>
    </row>
    <row r="11" spans="1:5">
      <c r="A11" s="278" t="s">
        <v>334</v>
      </c>
      <c r="B11" s="230"/>
      <c r="C11" s="230"/>
      <c r="D11" s="230"/>
      <c r="E11" s="230"/>
    </row>
    <row r="12" spans="1:5">
      <c r="A12" s="277" t="s">
        <v>328</v>
      </c>
      <c r="B12" s="277" t="s">
        <v>326</v>
      </c>
      <c r="C12" s="277"/>
      <c r="D12" s="277"/>
      <c r="E12" s="277"/>
    </row>
    <row r="13" spans="1:5">
      <c r="A13" s="277" t="s">
        <v>329</v>
      </c>
      <c r="B13" s="277" t="s">
        <v>327</v>
      </c>
      <c r="C13" s="277"/>
      <c r="D13" s="277"/>
      <c r="E13" s="277"/>
    </row>
    <row r="14" spans="1:5">
      <c r="A14" s="277" t="s">
        <v>330</v>
      </c>
      <c r="B14" s="277" t="s">
        <v>323</v>
      </c>
      <c r="C14" s="277"/>
      <c r="D14" s="277"/>
      <c r="E14" s="277"/>
    </row>
    <row r="16" spans="1:5">
      <c r="A16" s="278" t="s">
        <v>333</v>
      </c>
      <c r="B16" s="278"/>
      <c r="C16" s="278"/>
      <c r="D16" s="278"/>
      <c r="E16" s="278"/>
    </row>
    <row r="22" spans="2:2">
      <c r="B22" t="s">
        <v>335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FFFF"/>
  </sheetPr>
  <dimension ref="A1:Q77"/>
  <sheetViews>
    <sheetView showGridLines="0" zoomScale="80" zoomScaleNormal="80" workbookViewId="0">
      <pane ySplit="4" topLeftCell="A5" activePane="bottomLeft" state="frozen"/>
      <selection pane="bottomLeft" activeCell="C49" sqref="C49"/>
    </sheetView>
  </sheetViews>
  <sheetFormatPr defaultColWidth="11.42578125" defaultRowHeight="13.5" customHeight="1" outlineLevelRow="1" outlineLevelCol="1"/>
  <cols>
    <col min="1" max="1" width="7.85546875" style="154" customWidth="1"/>
    <col min="2" max="2" width="47.5703125" style="120" customWidth="1"/>
    <col min="3" max="3" width="18.5703125" style="120" customWidth="1"/>
    <col min="4" max="13" width="8.5703125" style="246" customWidth="1" outlineLevel="1"/>
    <col min="14" max="14" width="9.28515625" style="246" bestFit="1" customWidth="1" outlineLevel="1"/>
    <col min="15" max="15" width="8.5703125" style="246" customWidth="1" outlineLevel="1"/>
    <col min="16" max="16" width="9.28515625" style="246" bestFit="1" customWidth="1"/>
    <col min="17" max="17" width="5.7109375" style="120" customWidth="1"/>
    <col min="18" max="18" width="5" style="120" customWidth="1"/>
    <col min="19" max="242" width="11.42578125" style="120"/>
    <col min="243" max="243" width="44.42578125" style="120" customWidth="1"/>
    <col min="244" max="244" width="13" style="120" customWidth="1"/>
    <col min="245" max="250" width="2" style="120" customWidth="1"/>
    <col min="251" max="251" width="2.42578125" style="120" customWidth="1"/>
    <col min="252" max="252" width="3" style="120" customWidth="1"/>
    <col min="253" max="255" width="2" style="120" customWidth="1"/>
    <col min="256" max="256" width="2.85546875" style="120" customWidth="1"/>
    <col min="257" max="257" width="3" style="120" customWidth="1"/>
    <col min="258" max="258" width="2.7109375" style="120" customWidth="1"/>
    <col min="259" max="259" width="2.42578125" style="120" customWidth="1"/>
    <col min="260" max="260" width="3.28515625" style="120" customWidth="1"/>
    <col min="261" max="261" width="3.5703125" style="120" customWidth="1"/>
    <col min="262" max="262" width="4" style="120" customWidth="1"/>
    <col min="263" max="263" width="3.42578125" style="120" customWidth="1"/>
    <col min="264" max="264" width="3" style="120" customWidth="1"/>
    <col min="265" max="498" width="11.42578125" style="120"/>
    <col min="499" max="499" width="44.42578125" style="120" customWidth="1"/>
    <col min="500" max="500" width="13" style="120" customWidth="1"/>
    <col min="501" max="506" width="2" style="120" customWidth="1"/>
    <col min="507" max="507" width="2.42578125" style="120" customWidth="1"/>
    <col min="508" max="508" width="3" style="120" customWidth="1"/>
    <col min="509" max="511" width="2" style="120" customWidth="1"/>
    <col min="512" max="512" width="2.85546875" style="120" customWidth="1"/>
    <col min="513" max="513" width="3" style="120" customWidth="1"/>
    <col min="514" max="514" width="2.7109375" style="120" customWidth="1"/>
    <col min="515" max="515" width="2.42578125" style="120" customWidth="1"/>
    <col min="516" max="516" width="3.28515625" style="120" customWidth="1"/>
    <col min="517" max="517" width="3.5703125" style="120" customWidth="1"/>
    <col min="518" max="518" width="4" style="120" customWidth="1"/>
    <col min="519" max="519" width="3.42578125" style="120" customWidth="1"/>
    <col min="520" max="520" width="3" style="120" customWidth="1"/>
    <col min="521" max="754" width="11.42578125" style="120"/>
    <col min="755" max="755" width="44.42578125" style="120" customWidth="1"/>
    <col min="756" max="756" width="13" style="120" customWidth="1"/>
    <col min="757" max="762" width="2" style="120" customWidth="1"/>
    <col min="763" max="763" width="2.42578125" style="120" customWidth="1"/>
    <col min="764" max="764" width="3" style="120" customWidth="1"/>
    <col min="765" max="767" width="2" style="120" customWidth="1"/>
    <col min="768" max="768" width="2.85546875" style="120" customWidth="1"/>
    <col min="769" max="769" width="3" style="120" customWidth="1"/>
    <col min="770" max="770" width="2.7109375" style="120" customWidth="1"/>
    <col min="771" max="771" width="2.42578125" style="120" customWidth="1"/>
    <col min="772" max="772" width="3.28515625" style="120" customWidth="1"/>
    <col min="773" max="773" width="3.5703125" style="120" customWidth="1"/>
    <col min="774" max="774" width="4" style="120" customWidth="1"/>
    <col min="775" max="775" width="3.42578125" style="120" customWidth="1"/>
    <col min="776" max="776" width="3" style="120" customWidth="1"/>
    <col min="777" max="1010" width="11.42578125" style="120"/>
    <col min="1011" max="1011" width="44.42578125" style="120" customWidth="1"/>
    <col min="1012" max="1012" width="13" style="120" customWidth="1"/>
    <col min="1013" max="1018" width="2" style="120" customWidth="1"/>
    <col min="1019" max="1019" width="2.42578125" style="120" customWidth="1"/>
    <col min="1020" max="1020" width="3" style="120" customWidth="1"/>
    <col min="1021" max="1023" width="2" style="120" customWidth="1"/>
    <col min="1024" max="1024" width="2.85546875" style="120" customWidth="1"/>
    <col min="1025" max="1025" width="3" style="120" customWidth="1"/>
    <col min="1026" max="1026" width="2.7109375" style="120" customWidth="1"/>
    <col min="1027" max="1027" width="2.42578125" style="120" customWidth="1"/>
    <col min="1028" max="1028" width="3.28515625" style="120" customWidth="1"/>
    <col min="1029" max="1029" width="3.5703125" style="120" customWidth="1"/>
    <col min="1030" max="1030" width="4" style="120" customWidth="1"/>
    <col min="1031" max="1031" width="3.42578125" style="120" customWidth="1"/>
    <col min="1032" max="1032" width="3" style="120" customWidth="1"/>
    <col min="1033" max="1266" width="11.42578125" style="120"/>
    <col min="1267" max="1267" width="44.42578125" style="120" customWidth="1"/>
    <col min="1268" max="1268" width="13" style="120" customWidth="1"/>
    <col min="1269" max="1274" width="2" style="120" customWidth="1"/>
    <col min="1275" max="1275" width="2.42578125" style="120" customWidth="1"/>
    <col min="1276" max="1276" width="3" style="120" customWidth="1"/>
    <col min="1277" max="1279" width="2" style="120" customWidth="1"/>
    <col min="1280" max="1280" width="2.85546875" style="120" customWidth="1"/>
    <col min="1281" max="1281" width="3" style="120" customWidth="1"/>
    <col min="1282" max="1282" width="2.7109375" style="120" customWidth="1"/>
    <col min="1283" max="1283" width="2.42578125" style="120" customWidth="1"/>
    <col min="1284" max="1284" width="3.28515625" style="120" customWidth="1"/>
    <col min="1285" max="1285" width="3.5703125" style="120" customWidth="1"/>
    <col min="1286" max="1286" width="4" style="120" customWidth="1"/>
    <col min="1287" max="1287" width="3.42578125" style="120" customWidth="1"/>
    <col min="1288" max="1288" width="3" style="120" customWidth="1"/>
    <col min="1289" max="1522" width="11.42578125" style="120"/>
    <col min="1523" max="1523" width="44.42578125" style="120" customWidth="1"/>
    <col min="1524" max="1524" width="13" style="120" customWidth="1"/>
    <col min="1525" max="1530" width="2" style="120" customWidth="1"/>
    <col min="1531" max="1531" width="2.42578125" style="120" customWidth="1"/>
    <col min="1532" max="1532" width="3" style="120" customWidth="1"/>
    <col min="1533" max="1535" width="2" style="120" customWidth="1"/>
    <col min="1536" max="1536" width="2.85546875" style="120" customWidth="1"/>
    <col min="1537" max="1537" width="3" style="120" customWidth="1"/>
    <col min="1538" max="1538" width="2.7109375" style="120" customWidth="1"/>
    <col min="1539" max="1539" width="2.42578125" style="120" customWidth="1"/>
    <col min="1540" max="1540" width="3.28515625" style="120" customWidth="1"/>
    <col min="1541" max="1541" width="3.5703125" style="120" customWidth="1"/>
    <col min="1542" max="1542" width="4" style="120" customWidth="1"/>
    <col min="1543" max="1543" width="3.42578125" style="120" customWidth="1"/>
    <col min="1544" max="1544" width="3" style="120" customWidth="1"/>
    <col min="1545" max="1778" width="11.42578125" style="120"/>
    <col min="1779" max="1779" width="44.42578125" style="120" customWidth="1"/>
    <col min="1780" max="1780" width="13" style="120" customWidth="1"/>
    <col min="1781" max="1786" width="2" style="120" customWidth="1"/>
    <col min="1787" max="1787" width="2.42578125" style="120" customWidth="1"/>
    <col min="1788" max="1788" width="3" style="120" customWidth="1"/>
    <col min="1789" max="1791" width="2" style="120" customWidth="1"/>
    <col min="1792" max="1792" width="2.85546875" style="120" customWidth="1"/>
    <col min="1793" max="1793" width="3" style="120" customWidth="1"/>
    <col min="1794" max="1794" width="2.7109375" style="120" customWidth="1"/>
    <col min="1795" max="1795" width="2.42578125" style="120" customWidth="1"/>
    <col min="1796" max="1796" width="3.28515625" style="120" customWidth="1"/>
    <col min="1797" max="1797" width="3.5703125" style="120" customWidth="1"/>
    <col min="1798" max="1798" width="4" style="120" customWidth="1"/>
    <col min="1799" max="1799" width="3.42578125" style="120" customWidth="1"/>
    <col min="1800" max="1800" width="3" style="120" customWidth="1"/>
    <col min="1801" max="2034" width="11.42578125" style="120"/>
    <col min="2035" max="2035" width="44.42578125" style="120" customWidth="1"/>
    <col min="2036" max="2036" width="13" style="120" customWidth="1"/>
    <col min="2037" max="2042" width="2" style="120" customWidth="1"/>
    <col min="2043" max="2043" width="2.42578125" style="120" customWidth="1"/>
    <col min="2044" max="2044" width="3" style="120" customWidth="1"/>
    <col min="2045" max="2047" width="2" style="120" customWidth="1"/>
    <col min="2048" max="2048" width="2.85546875" style="120" customWidth="1"/>
    <col min="2049" max="2049" width="3" style="120" customWidth="1"/>
    <col min="2050" max="2050" width="2.7109375" style="120" customWidth="1"/>
    <col min="2051" max="2051" width="2.42578125" style="120" customWidth="1"/>
    <col min="2052" max="2052" width="3.28515625" style="120" customWidth="1"/>
    <col min="2053" max="2053" width="3.5703125" style="120" customWidth="1"/>
    <col min="2054" max="2054" width="4" style="120" customWidth="1"/>
    <col min="2055" max="2055" width="3.42578125" style="120" customWidth="1"/>
    <col min="2056" max="2056" width="3" style="120" customWidth="1"/>
    <col min="2057" max="2290" width="11.42578125" style="120"/>
    <col min="2291" max="2291" width="44.42578125" style="120" customWidth="1"/>
    <col min="2292" max="2292" width="13" style="120" customWidth="1"/>
    <col min="2293" max="2298" width="2" style="120" customWidth="1"/>
    <col min="2299" max="2299" width="2.42578125" style="120" customWidth="1"/>
    <col min="2300" max="2300" width="3" style="120" customWidth="1"/>
    <col min="2301" max="2303" width="2" style="120" customWidth="1"/>
    <col min="2304" max="2304" width="2.85546875" style="120" customWidth="1"/>
    <col min="2305" max="2305" width="3" style="120" customWidth="1"/>
    <col min="2306" max="2306" width="2.7109375" style="120" customWidth="1"/>
    <col min="2307" max="2307" width="2.42578125" style="120" customWidth="1"/>
    <col min="2308" max="2308" width="3.28515625" style="120" customWidth="1"/>
    <col min="2309" max="2309" width="3.5703125" style="120" customWidth="1"/>
    <col min="2310" max="2310" width="4" style="120" customWidth="1"/>
    <col min="2311" max="2311" width="3.42578125" style="120" customWidth="1"/>
    <col min="2312" max="2312" width="3" style="120" customWidth="1"/>
    <col min="2313" max="2546" width="11.42578125" style="120"/>
    <col min="2547" max="2547" width="44.42578125" style="120" customWidth="1"/>
    <col min="2548" max="2548" width="13" style="120" customWidth="1"/>
    <col min="2549" max="2554" width="2" style="120" customWidth="1"/>
    <col min="2555" max="2555" width="2.42578125" style="120" customWidth="1"/>
    <col min="2556" max="2556" width="3" style="120" customWidth="1"/>
    <col min="2557" max="2559" width="2" style="120" customWidth="1"/>
    <col min="2560" max="2560" width="2.85546875" style="120" customWidth="1"/>
    <col min="2561" max="2561" width="3" style="120" customWidth="1"/>
    <col min="2562" max="2562" width="2.7109375" style="120" customWidth="1"/>
    <col min="2563" max="2563" width="2.42578125" style="120" customWidth="1"/>
    <col min="2564" max="2564" width="3.28515625" style="120" customWidth="1"/>
    <col min="2565" max="2565" width="3.5703125" style="120" customWidth="1"/>
    <col min="2566" max="2566" width="4" style="120" customWidth="1"/>
    <col min="2567" max="2567" width="3.42578125" style="120" customWidth="1"/>
    <col min="2568" max="2568" width="3" style="120" customWidth="1"/>
    <col min="2569" max="2802" width="11.42578125" style="120"/>
    <col min="2803" max="2803" width="44.42578125" style="120" customWidth="1"/>
    <col min="2804" max="2804" width="13" style="120" customWidth="1"/>
    <col min="2805" max="2810" width="2" style="120" customWidth="1"/>
    <col min="2811" max="2811" width="2.42578125" style="120" customWidth="1"/>
    <col min="2812" max="2812" width="3" style="120" customWidth="1"/>
    <col min="2813" max="2815" width="2" style="120" customWidth="1"/>
    <col min="2816" max="2816" width="2.85546875" style="120" customWidth="1"/>
    <col min="2817" max="2817" width="3" style="120" customWidth="1"/>
    <col min="2818" max="2818" width="2.7109375" style="120" customWidth="1"/>
    <col min="2819" max="2819" width="2.42578125" style="120" customWidth="1"/>
    <col min="2820" max="2820" width="3.28515625" style="120" customWidth="1"/>
    <col min="2821" max="2821" width="3.5703125" style="120" customWidth="1"/>
    <col min="2822" max="2822" width="4" style="120" customWidth="1"/>
    <col min="2823" max="2823" width="3.42578125" style="120" customWidth="1"/>
    <col min="2824" max="2824" width="3" style="120" customWidth="1"/>
    <col min="2825" max="3058" width="11.42578125" style="120"/>
    <col min="3059" max="3059" width="44.42578125" style="120" customWidth="1"/>
    <col min="3060" max="3060" width="13" style="120" customWidth="1"/>
    <col min="3061" max="3066" width="2" style="120" customWidth="1"/>
    <col min="3067" max="3067" width="2.42578125" style="120" customWidth="1"/>
    <col min="3068" max="3068" width="3" style="120" customWidth="1"/>
    <col min="3069" max="3071" width="2" style="120" customWidth="1"/>
    <col min="3072" max="3072" width="2.85546875" style="120" customWidth="1"/>
    <col min="3073" max="3073" width="3" style="120" customWidth="1"/>
    <col min="3074" max="3074" width="2.7109375" style="120" customWidth="1"/>
    <col min="3075" max="3075" width="2.42578125" style="120" customWidth="1"/>
    <col min="3076" max="3076" width="3.28515625" style="120" customWidth="1"/>
    <col min="3077" max="3077" width="3.5703125" style="120" customWidth="1"/>
    <col min="3078" max="3078" width="4" style="120" customWidth="1"/>
    <col min="3079" max="3079" width="3.42578125" style="120" customWidth="1"/>
    <col min="3080" max="3080" width="3" style="120" customWidth="1"/>
    <col min="3081" max="3314" width="11.42578125" style="120"/>
    <col min="3315" max="3315" width="44.42578125" style="120" customWidth="1"/>
    <col min="3316" max="3316" width="13" style="120" customWidth="1"/>
    <col min="3317" max="3322" width="2" style="120" customWidth="1"/>
    <col min="3323" max="3323" width="2.42578125" style="120" customWidth="1"/>
    <col min="3324" max="3324" width="3" style="120" customWidth="1"/>
    <col min="3325" max="3327" width="2" style="120" customWidth="1"/>
    <col min="3328" max="3328" width="2.85546875" style="120" customWidth="1"/>
    <col min="3329" max="3329" width="3" style="120" customWidth="1"/>
    <col min="3330" max="3330" width="2.7109375" style="120" customWidth="1"/>
    <col min="3331" max="3331" width="2.42578125" style="120" customWidth="1"/>
    <col min="3332" max="3332" width="3.28515625" style="120" customWidth="1"/>
    <col min="3333" max="3333" width="3.5703125" style="120" customWidth="1"/>
    <col min="3334" max="3334" width="4" style="120" customWidth="1"/>
    <col min="3335" max="3335" width="3.42578125" style="120" customWidth="1"/>
    <col min="3336" max="3336" width="3" style="120" customWidth="1"/>
    <col min="3337" max="3570" width="11.42578125" style="120"/>
    <col min="3571" max="3571" width="44.42578125" style="120" customWidth="1"/>
    <col min="3572" max="3572" width="13" style="120" customWidth="1"/>
    <col min="3573" max="3578" width="2" style="120" customWidth="1"/>
    <col min="3579" max="3579" width="2.42578125" style="120" customWidth="1"/>
    <col min="3580" max="3580" width="3" style="120" customWidth="1"/>
    <col min="3581" max="3583" width="2" style="120" customWidth="1"/>
    <col min="3584" max="3584" width="2.85546875" style="120" customWidth="1"/>
    <col min="3585" max="3585" width="3" style="120" customWidth="1"/>
    <col min="3586" max="3586" width="2.7109375" style="120" customWidth="1"/>
    <col min="3587" max="3587" width="2.42578125" style="120" customWidth="1"/>
    <col min="3588" max="3588" width="3.28515625" style="120" customWidth="1"/>
    <col min="3589" max="3589" width="3.5703125" style="120" customWidth="1"/>
    <col min="3590" max="3590" width="4" style="120" customWidth="1"/>
    <col min="3591" max="3591" width="3.42578125" style="120" customWidth="1"/>
    <col min="3592" max="3592" width="3" style="120" customWidth="1"/>
    <col min="3593" max="3826" width="11.42578125" style="120"/>
    <col min="3827" max="3827" width="44.42578125" style="120" customWidth="1"/>
    <col min="3828" max="3828" width="13" style="120" customWidth="1"/>
    <col min="3829" max="3834" width="2" style="120" customWidth="1"/>
    <col min="3835" max="3835" width="2.42578125" style="120" customWidth="1"/>
    <col min="3836" max="3836" width="3" style="120" customWidth="1"/>
    <col min="3837" max="3839" width="2" style="120" customWidth="1"/>
    <col min="3840" max="3840" width="2.85546875" style="120" customWidth="1"/>
    <col min="3841" max="3841" width="3" style="120" customWidth="1"/>
    <col min="3842" max="3842" width="2.7109375" style="120" customWidth="1"/>
    <col min="3843" max="3843" width="2.42578125" style="120" customWidth="1"/>
    <col min="3844" max="3844" width="3.28515625" style="120" customWidth="1"/>
    <col min="3845" max="3845" width="3.5703125" style="120" customWidth="1"/>
    <col min="3846" max="3846" width="4" style="120" customWidth="1"/>
    <col min="3847" max="3847" width="3.42578125" style="120" customWidth="1"/>
    <col min="3848" max="3848" width="3" style="120" customWidth="1"/>
    <col min="3849" max="4082" width="11.42578125" style="120"/>
    <col min="4083" max="4083" width="44.42578125" style="120" customWidth="1"/>
    <col min="4084" max="4084" width="13" style="120" customWidth="1"/>
    <col min="4085" max="4090" width="2" style="120" customWidth="1"/>
    <col min="4091" max="4091" width="2.42578125" style="120" customWidth="1"/>
    <col min="4092" max="4092" width="3" style="120" customWidth="1"/>
    <col min="4093" max="4095" width="2" style="120" customWidth="1"/>
    <col min="4096" max="4096" width="2.85546875" style="120" customWidth="1"/>
    <col min="4097" max="4097" width="3" style="120" customWidth="1"/>
    <col min="4098" max="4098" width="2.7109375" style="120" customWidth="1"/>
    <col min="4099" max="4099" width="2.42578125" style="120" customWidth="1"/>
    <col min="4100" max="4100" width="3.28515625" style="120" customWidth="1"/>
    <col min="4101" max="4101" width="3.5703125" style="120" customWidth="1"/>
    <col min="4102" max="4102" width="4" style="120" customWidth="1"/>
    <col min="4103" max="4103" width="3.42578125" style="120" customWidth="1"/>
    <col min="4104" max="4104" width="3" style="120" customWidth="1"/>
    <col min="4105" max="4338" width="11.42578125" style="120"/>
    <col min="4339" max="4339" width="44.42578125" style="120" customWidth="1"/>
    <col min="4340" max="4340" width="13" style="120" customWidth="1"/>
    <col min="4341" max="4346" width="2" style="120" customWidth="1"/>
    <col min="4347" max="4347" width="2.42578125" style="120" customWidth="1"/>
    <col min="4348" max="4348" width="3" style="120" customWidth="1"/>
    <col min="4349" max="4351" width="2" style="120" customWidth="1"/>
    <col min="4352" max="4352" width="2.85546875" style="120" customWidth="1"/>
    <col min="4353" max="4353" width="3" style="120" customWidth="1"/>
    <col min="4354" max="4354" width="2.7109375" style="120" customWidth="1"/>
    <col min="4355" max="4355" width="2.42578125" style="120" customWidth="1"/>
    <col min="4356" max="4356" width="3.28515625" style="120" customWidth="1"/>
    <col min="4357" max="4357" width="3.5703125" style="120" customWidth="1"/>
    <col min="4358" max="4358" width="4" style="120" customWidth="1"/>
    <col min="4359" max="4359" width="3.42578125" style="120" customWidth="1"/>
    <col min="4360" max="4360" width="3" style="120" customWidth="1"/>
    <col min="4361" max="4594" width="11.42578125" style="120"/>
    <col min="4595" max="4595" width="44.42578125" style="120" customWidth="1"/>
    <col min="4596" max="4596" width="13" style="120" customWidth="1"/>
    <col min="4597" max="4602" width="2" style="120" customWidth="1"/>
    <col min="4603" max="4603" width="2.42578125" style="120" customWidth="1"/>
    <col min="4604" max="4604" width="3" style="120" customWidth="1"/>
    <col min="4605" max="4607" width="2" style="120" customWidth="1"/>
    <col min="4608" max="4608" width="2.85546875" style="120" customWidth="1"/>
    <col min="4609" max="4609" width="3" style="120" customWidth="1"/>
    <col min="4610" max="4610" width="2.7109375" style="120" customWidth="1"/>
    <col min="4611" max="4611" width="2.42578125" style="120" customWidth="1"/>
    <col min="4612" max="4612" width="3.28515625" style="120" customWidth="1"/>
    <col min="4613" max="4613" width="3.5703125" style="120" customWidth="1"/>
    <col min="4614" max="4614" width="4" style="120" customWidth="1"/>
    <col min="4615" max="4615" width="3.42578125" style="120" customWidth="1"/>
    <col min="4616" max="4616" width="3" style="120" customWidth="1"/>
    <col min="4617" max="4850" width="11.42578125" style="120"/>
    <col min="4851" max="4851" width="44.42578125" style="120" customWidth="1"/>
    <col min="4852" max="4852" width="13" style="120" customWidth="1"/>
    <col min="4853" max="4858" width="2" style="120" customWidth="1"/>
    <col min="4859" max="4859" width="2.42578125" style="120" customWidth="1"/>
    <col min="4860" max="4860" width="3" style="120" customWidth="1"/>
    <col min="4861" max="4863" width="2" style="120" customWidth="1"/>
    <col min="4864" max="4864" width="2.85546875" style="120" customWidth="1"/>
    <col min="4865" max="4865" width="3" style="120" customWidth="1"/>
    <col min="4866" max="4866" width="2.7109375" style="120" customWidth="1"/>
    <col min="4867" max="4867" width="2.42578125" style="120" customWidth="1"/>
    <col min="4868" max="4868" width="3.28515625" style="120" customWidth="1"/>
    <col min="4869" max="4869" width="3.5703125" style="120" customWidth="1"/>
    <col min="4870" max="4870" width="4" style="120" customWidth="1"/>
    <col min="4871" max="4871" width="3.42578125" style="120" customWidth="1"/>
    <col min="4872" max="4872" width="3" style="120" customWidth="1"/>
    <col min="4873" max="5106" width="11.42578125" style="120"/>
    <col min="5107" max="5107" width="44.42578125" style="120" customWidth="1"/>
    <col min="5108" max="5108" width="13" style="120" customWidth="1"/>
    <col min="5109" max="5114" width="2" style="120" customWidth="1"/>
    <col min="5115" max="5115" width="2.42578125" style="120" customWidth="1"/>
    <col min="5116" max="5116" width="3" style="120" customWidth="1"/>
    <col min="5117" max="5119" width="2" style="120" customWidth="1"/>
    <col min="5120" max="5120" width="2.85546875" style="120" customWidth="1"/>
    <col min="5121" max="5121" width="3" style="120" customWidth="1"/>
    <col min="5122" max="5122" width="2.7109375" style="120" customWidth="1"/>
    <col min="5123" max="5123" width="2.42578125" style="120" customWidth="1"/>
    <col min="5124" max="5124" width="3.28515625" style="120" customWidth="1"/>
    <col min="5125" max="5125" width="3.5703125" style="120" customWidth="1"/>
    <col min="5126" max="5126" width="4" style="120" customWidth="1"/>
    <col min="5127" max="5127" width="3.42578125" style="120" customWidth="1"/>
    <col min="5128" max="5128" width="3" style="120" customWidth="1"/>
    <col min="5129" max="5362" width="11.42578125" style="120"/>
    <col min="5363" max="5363" width="44.42578125" style="120" customWidth="1"/>
    <col min="5364" max="5364" width="13" style="120" customWidth="1"/>
    <col min="5365" max="5370" width="2" style="120" customWidth="1"/>
    <col min="5371" max="5371" width="2.42578125" style="120" customWidth="1"/>
    <col min="5372" max="5372" width="3" style="120" customWidth="1"/>
    <col min="5373" max="5375" width="2" style="120" customWidth="1"/>
    <col min="5376" max="5376" width="2.85546875" style="120" customWidth="1"/>
    <col min="5377" max="5377" width="3" style="120" customWidth="1"/>
    <col min="5378" max="5378" width="2.7109375" style="120" customWidth="1"/>
    <col min="5379" max="5379" width="2.42578125" style="120" customWidth="1"/>
    <col min="5380" max="5380" width="3.28515625" style="120" customWidth="1"/>
    <col min="5381" max="5381" width="3.5703125" style="120" customWidth="1"/>
    <col min="5382" max="5382" width="4" style="120" customWidth="1"/>
    <col min="5383" max="5383" width="3.42578125" style="120" customWidth="1"/>
    <col min="5384" max="5384" width="3" style="120" customWidth="1"/>
    <col min="5385" max="5618" width="11.42578125" style="120"/>
    <col min="5619" max="5619" width="44.42578125" style="120" customWidth="1"/>
    <col min="5620" max="5620" width="13" style="120" customWidth="1"/>
    <col min="5621" max="5626" width="2" style="120" customWidth="1"/>
    <col min="5627" max="5627" width="2.42578125" style="120" customWidth="1"/>
    <col min="5628" max="5628" width="3" style="120" customWidth="1"/>
    <col min="5629" max="5631" width="2" style="120" customWidth="1"/>
    <col min="5632" max="5632" width="2.85546875" style="120" customWidth="1"/>
    <col min="5633" max="5633" width="3" style="120" customWidth="1"/>
    <col min="5634" max="5634" width="2.7109375" style="120" customWidth="1"/>
    <col min="5635" max="5635" width="2.42578125" style="120" customWidth="1"/>
    <col min="5636" max="5636" width="3.28515625" style="120" customWidth="1"/>
    <col min="5637" max="5637" width="3.5703125" style="120" customWidth="1"/>
    <col min="5638" max="5638" width="4" style="120" customWidth="1"/>
    <col min="5639" max="5639" width="3.42578125" style="120" customWidth="1"/>
    <col min="5640" max="5640" width="3" style="120" customWidth="1"/>
    <col min="5641" max="5874" width="11.42578125" style="120"/>
    <col min="5875" max="5875" width="44.42578125" style="120" customWidth="1"/>
    <col min="5876" max="5876" width="13" style="120" customWidth="1"/>
    <col min="5877" max="5882" width="2" style="120" customWidth="1"/>
    <col min="5883" max="5883" width="2.42578125" style="120" customWidth="1"/>
    <col min="5884" max="5884" width="3" style="120" customWidth="1"/>
    <col min="5885" max="5887" width="2" style="120" customWidth="1"/>
    <col min="5888" max="5888" width="2.85546875" style="120" customWidth="1"/>
    <col min="5889" max="5889" width="3" style="120" customWidth="1"/>
    <col min="5890" max="5890" width="2.7109375" style="120" customWidth="1"/>
    <col min="5891" max="5891" width="2.42578125" style="120" customWidth="1"/>
    <col min="5892" max="5892" width="3.28515625" style="120" customWidth="1"/>
    <col min="5893" max="5893" width="3.5703125" style="120" customWidth="1"/>
    <col min="5894" max="5894" width="4" style="120" customWidth="1"/>
    <col min="5895" max="5895" width="3.42578125" style="120" customWidth="1"/>
    <col min="5896" max="5896" width="3" style="120" customWidth="1"/>
    <col min="5897" max="6130" width="11.42578125" style="120"/>
    <col min="6131" max="6131" width="44.42578125" style="120" customWidth="1"/>
    <col min="6132" max="6132" width="13" style="120" customWidth="1"/>
    <col min="6133" max="6138" width="2" style="120" customWidth="1"/>
    <col min="6139" max="6139" width="2.42578125" style="120" customWidth="1"/>
    <col min="6140" max="6140" width="3" style="120" customWidth="1"/>
    <col min="6141" max="6143" width="2" style="120" customWidth="1"/>
    <col min="6144" max="6144" width="2.85546875" style="120" customWidth="1"/>
    <col min="6145" max="6145" width="3" style="120" customWidth="1"/>
    <col min="6146" max="6146" width="2.7109375" style="120" customWidth="1"/>
    <col min="6147" max="6147" width="2.42578125" style="120" customWidth="1"/>
    <col min="6148" max="6148" width="3.28515625" style="120" customWidth="1"/>
    <col min="6149" max="6149" width="3.5703125" style="120" customWidth="1"/>
    <col min="6150" max="6150" width="4" style="120" customWidth="1"/>
    <col min="6151" max="6151" width="3.42578125" style="120" customWidth="1"/>
    <col min="6152" max="6152" width="3" style="120" customWidth="1"/>
    <col min="6153" max="6386" width="11.42578125" style="120"/>
    <col min="6387" max="6387" width="44.42578125" style="120" customWidth="1"/>
    <col min="6388" max="6388" width="13" style="120" customWidth="1"/>
    <col min="6389" max="6394" width="2" style="120" customWidth="1"/>
    <col min="6395" max="6395" width="2.42578125" style="120" customWidth="1"/>
    <col min="6396" max="6396" width="3" style="120" customWidth="1"/>
    <col min="6397" max="6399" width="2" style="120" customWidth="1"/>
    <col min="6400" max="6400" width="2.85546875" style="120" customWidth="1"/>
    <col min="6401" max="6401" width="3" style="120" customWidth="1"/>
    <col min="6402" max="6402" width="2.7109375" style="120" customWidth="1"/>
    <col min="6403" max="6403" width="2.42578125" style="120" customWidth="1"/>
    <col min="6404" max="6404" width="3.28515625" style="120" customWidth="1"/>
    <col min="6405" max="6405" width="3.5703125" style="120" customWidth="1"/>
    <col min="6406" max="6406" width="4" style="120" customWidth="1"/>
    <col min="6407" max="6407" width="3.42578125" style="120" customWidth="1"/>
    <col min="6408" max="6408" width="3" style="120" customWidth="1"/>
    <col min="6409" max="6642" width="11.42578125" style="120"/>
    <col min="6643" max="6643" width="44.42578125" style="120" customWidth="1"/>
    <col min="6644" max="6644" width="13" style="120" customWidth="1"/>
    <col min="6645" max="6650" width="2" style="120" customWidth="1"/>
    <col min="6651" max="6651" width="2.42578125" style="120" customWidth="1"/>
    <col min="6652" max="6652" width="3" style="120" customWidth="1"/>
    <col min="6653" max="6655" width="2" style="120" customWidth="1"/>
    <col min="6656" max="6656" width="2.85546875" style="120" customWidth="1"/>
    <col min="6657" max="6657" width="3" style="120" customWidth="1"/>
    <col min="6658" max="6658" width="2.7109375" style="120" customWidth="1"/>
    <col min="6659" max="6659" width="2.42578125" style="120" customWidth="1"/>
    <col min="6660" max="6660" width="3.28515625" style="120" customWidth="1"/>
    <col min="6661" max="6661" width="3.5703125" style="120" customWidth="1"/>
    <col min="6662" max="6662" width="4" style="120" customWidth="1"/>
    <col min="6663" max="6663" width="3.42578125" style="120" customWidth="1"/>
    <col min="6664" max="6664" width="3" style="120" customWidth="1"/>
    <col min="6665" max="6898" width="11.42578125" style="120"/>
    <col min="6899" max="6899" width="44.42578125" style="120" customWidth="1"/>
    <col min="6900" max="6900" width="13" style="120" customWidth="1"/>
    <col min="6901" max="6906" width="2" style="120" customWidth="1"/>
    <col min="6907" max="6907" width="2.42578125" style="120" customWidth="1"/>
    <col min="6908" max="6908" width="3" style="120" customWidth="1"/>
    <col min="6909" max="6911" width="2" style="120" customWidth="1"/>
    <col min="6912" max="6912" width="2.85546875" style="120" customWidth="1"/>
    <col min="6913" max="6913" width="3" style="120" customWidth="1"/>
    <col min="6914" max="6914" width="2.7109375" style="120" customWidth="1"/>
    <col min="6915" max="6915" width="2.42578125" style="120" customWidth="1"/>
    <col min="6916" max="6916" width="3.28515625" style="120" customWidth="1"/>
    <col min="6917" max="6917" width="3.5703125" style="120" customWidth="1"/>
    <col min="6918" max="6918" width="4" style="120" customWidth="1"/>
    <col min="6919" max="6919" width="3.42578125" style="120" customWidth="1"/>
    <col min="6920" max="6920" width="3" style="120" customWidth="1"/>
    <col min="6921" max="7154" width="11.42578125" style="120"/>
    <col min="7155" max="7155" width="44.42578125" style="120" customWidth="1"/>
    <col min="7156" max="7156" width="13" style="120" customWidth="1"/>
    <col min="7157" max="7162" width="2" style="120" customWidth="1"/>
    <col min="7163" max="7163" width="2.42578125" style="120" customWidth="1"/>
    <col min="7164" max="7164" width="3" style="120" customWidth="1"/>
    <col min="7165" max="7167" width="2" style="120" customWidth="1"/>
    <col min="7168" max="7168" width="2.85546875" style="120" customWidth="1"/>
    <col min="7169" max="7169" width="3" style="120" customWidth="1"/>
    <col min="7170" max="7170" width="2.7109375" style="120" customWidth="1"/>
    <col min="7171" max="7171" width="2.42578125" style="120" customWidth="1"/>
    <col min="7172" max="7172" width="3.28515625" style="120" customWidth="1"/>
    <col min="7173" max="7173" width="3.5703125" style="120" customWidth="1"/>
    <col min="7174" max="7174" width="4" style="120" customWidth="1"/>
    <col min="7175" max="7175" width="3.42578125" style="120" customWidth="1"/>
    <col min="7176" max="7176" width="3" style="120" customWidth="1"/>
    <col min="7177" max="7410" width="11.42578125" style="120"/>
    <col min="7411" max="7411" width="44.42578125" style="120" customWidth="1"/>
    <col min="7412" max="7412" width="13" style="120" customWidth="1"/>
    <col min="7413" max="7418" width="2" style="120" customWidth="1"/>
    <col min="7419" max="7419" width="2.42578125" style="120" customWidth="1"/>
    <col min="7420" max="7420" width="3" style="120" customWidth="1"/>
    <col min="7421" max="7423" width="2" style="120" customWidth="1"/>
    <col min="7424" max="7424" width="2.85546875" style="120" customWidth="1"/>
    <col min="7425" max="7425" width="3" style="120" customWidth="1"/>
    <col min="7426" max="7426" width="2.7109375" style="120" customWidth="1"/>
    <col min="7427" max="7427" width="2.42578125" style="120" customWidth="1"/>
    <col min="7428" max="7428" width="3.28515625" style="120" customWidth="1"/>
    <col min="7429" max="7429" width="3.5703125" style="120" customWidth="1"/>
    <col min="7430" max="7430" width="4" style="120" customWidth="1"/>
    <col min="7431" max="7431" width="3.42578125" style="120" customWidth="1"/>
    <col min="7432" max="7432" width="3" style="120" customWidth="1"/>
    <col min="7433" max="7666" width="11.42578125" style="120"/>
    <col min="7667" max="7667" width="44.42578125" style="120" customWidth="1"/>
    <col min="7668" max="7668" width="13" style="120" customWidth="1"/>
    <col min="7669" max="7674" width="2" style="120" customWidth="1"/>
    <col min="7675" max="7675" width="2.42578125" style="120" customWidth="1"/>
    <col min="7676" max="7676" width="3" style="120" customWidth="1"/>
    <col min="7677" max="7679" width="2" style="120" customWidth="1"/>
    <col min="7680" max="7680" width="2.85546875" style="120" customWidth="1"/>
    <col min="7681" max="7681" width="3" style="120" customWidth="1"/>
    <col min="7682" max="7682" width="2.7109375" style="120" customWidth="1"/>
    <col min="7683" max="7683" width="2.42578125" style="120" customWidth="1"/>
    <col min="7684" max="7684" width="3.28515625" style="120" customWidth="1"/>
    <col min="7685" max="7685" width="3.5703125" style="120" customWidth="1"/>
    <col min="7686" max="7686" width="4" style="120" customWidth="1"/>
    <col min="7687" max="7687" width="3.42578125" style="120" customWidth="1"/>
    <col min="7688" max="7688" width="3" style="120" customWidth="1"/>
    <col min="7689" max="7922" width="11.42578125" style="120"/>
    <col min="7923" max="7923" width="44.42578125" style="120" customWidth="1"/>
    <col min="7924" max="7924" width="13" style="120" customWidth="1"/>
    <col min="7925" max="7930" width="2" style="120" customWidth="1"/>
    <col min="7931" max="7931" width="2.42578125" style="120" customWidth="1"/>
    <col min="7932" max="7932" width="3" style="120" customWidth="1"/>
    <col min="7933" max="7935" width="2" style="120" customWidth="1"/>
    <col min="7936" max="7936" width="2.85546875" style="120" customWidth="1"/>
    <col min="7937" max="7937" width="3" style="120" customWidth="1"/>
    <col min="7938" max="7938" width="2.7109375" style="120" customWidth="1"/>
    <col min="7939" max="7939" width="2.42578125" style="120" customWidth="1"/>
    <col min="7940" max="7940" width="3.28515625" style="120" customWidth="1"/>
    <col min="7941" max="7941" width="3.5703125" style="120" customWidth="1"/>
    <col min="7942" max="7942" width="4" style="120" customWidth="1"/>
    <col min="7943" max="7943" width="3.42578125" style="120" customWidth="1"/>
    <col min="7944" max="7944" width="3" style="120" customWidth="1"/>
    <col min="7945" max="8178" width="11.42578125" style="120"/>
    <col min="8179" max="8179" width="44.42578125" style="120" customWidth="1"/>
    <col min="8180" max="8180" width="13" style="120" customWidth="1"/>
    <col min="8181" max="8186" width="2" style="120" customWidth="1"/>
    <col min="8187" max="8187" width="2.42578125" style="120" customWidth="1"/>
    <col min="8188" max="8188" width="3" style="120" customWidth="1"/>
    <col min="8189" max="8191" width="2" style="120" customWidth="1"/>
    <col min="8192" max="8192" width="2.85546875" style="120" customWidth="1"/>
    <col min="8193" max="8193" width="3" style="120" customWidth="1"/>
    <col min="8194" max="8194" width="2.7109375" style="120" customWidth="1"/>
    <col min="8195" max="8195" width="2.42578125" style="120" customWidth="1"/>
    <col min="8196" max="8196" width="3.28515625" style="120" customWidth="1"/>
    <col min="8197" max="8197" width="3.5703125" style="120" customWidth="1"/>
    <col min="8198" max="8198" width="4" style="120" customWidth="1"/>
    <col min="8199" max="8199" width="3.42578125" style="120" customWidth="1"/>
    <col min="8200" max="8200" width="3" style="120" customWidth="1"/>
    <col min="8201" max="8434" width="11.42578125" style="120"/>
    <col min="8435" max="8435" width="44.42578125" style="120" customWidth="1"/>
    <col min="8436" max="8436" width="13" style="120" customWidth="1"/>
    <col min="8437" max="8442" width="2" style="120" customWidth="1"/>
    <col min="8443" max="8443" width="2.42578125" style="120" customWidth="1"/>
    <col min="8444" max="8444" width="3" style="120" customWidth="1"/>
    <col min="8445" max="8447" width="2" style="120" customWidth="1"/>
    <col min="8448" max="8448" width="2.85546875" style="120" customWidth="1"/>
    <col min="8449" max="8449" width="3" style="120" customWidth="1"/>
    <col min="8450" max="8450" width="2.7109375" style="120" customWidth="1"/>
    <col min="8451" max="8451" width="2.42578125" style="120" customWidth="1"/>
    <col min="8452" max="8452" width="3.28515625" style="120" customWidth="1"/>
    <col min="8453" max="8453" width="3.5703125" style="120" customWidth="1"/>
    <col min="8454" max="8454" width="4" style="120" customWidth="1"/>
    <col min="8455" max="8455" width="3.42578125" style="120" customWidth="1"/>
    <col min="8456" max="8456" width="3" style="120" customWidth="1"/>
    <col min="8457" max="8690" width="11.42578125" style="120"/>
    <col min="8691" max="8691" width="44.42578125" style="120" customWidth="1"/>
    <col min="8692" max="8692" width="13" style="120" customWidth="1"/>
    <col min="8693" max="8698" width="2" style="120" customWidth="1"/>
    <col min="8699" max="8699" width="2.42578125" style="120" customWidth="1"/>
    <col min="8700" max="8700" width="3" style="120" customWidth="1"/>
    <col min="8701" max="8703" width="2" style="120" customWidth="1"/>
    <col min="8704" max="8704" width="2.85546875" style="120" customWidth="1"/>
    <col min="8705" max="8705" width="3" style="120" customWidth="1"/>
    <col min="8706" max="8706" width="2.7109375" style="120" customWidth="1"/>
    <col min="8707" max="8707" width="2.42578125" style="120" customWidth="1"/>
    <col min="8708" max="8708" width="3.28515625" style="120" customWidth="1"/>
    <col min="8709" max="8709" width="3.5703125" style="120" customWidth="1"/>
    <col min="8710" max="8710" width="4" style="120" customWidth="1"/>
    <col min="8711" max="8711" width="3.42578125" style="120" customWidth="1"/>
    <col min="8712" max="8712" width="3" style="120" customWidth="1"/>
    <col min="8713" max="8946" width="11.42578125" style="120"/>
    <col min="8947" max="8947" width="44.42578125" style="120" customWidth="1"/>
    <col min="8948" max="8948" width="13" style="120" customWidth="1"/>
    <col min="8949" max="8954" width="2" style="120" customWidth="1"/>
    <col min="8955" max="8955" width="2.42578125" style="120" customWidth="1"/>
    <col min="8956" max="8956" width="3" style="120" customWidth="1"/>
    <col min="8957" max="8959" width="2" style="120" customWidth="1"/>
    <col min="8960" max="8960" width="2.85546875" style="120" customWidth="1"/>
    <col min="8961" max="8961" width="3" style="120" customWidth="1"/>
    <col min="8962" max="8962" width="2.7109375" style="120" customWidth="1"/>
    <col min="8963" max="8963" width="2.42578125" style="120" customWidth="1"/>
    <col min="8964" max="8964" width="3.28515625" style="120" customWidth="1"/>
    <col min="8965" max="8965" width="3.5703125" style="120" customWidth="1"/>
    <col min="8966" max="8966" width="4" style="120" customWidth="1"/>
    <col min="8967" max="8967" width="3.42578125" style="120" customWidth="1"/>
    <col min="8968" max="8968" width="3" style="120" customWidth="1"/>
    <col min="8969" max="9202" width="11.42578125" style="120"/>
    <col min="9203" max="9203" width="44.42578125" style="120" customWidth="1"/>
    <col min="9204" max="9204" width="13" style="120" customWidth="1"/>
    <col min="9205" max="9210" width="2" style="120" customWidth="1"/>
    <col min="9211" max="9211" width="2.42578125" style="120" customWidth="1"/>
    <col min="9212" max="9212" width="3" style="120" customWidth="1"/>
    <col min="9213" max="9215" width="2" style="120" customWidth="1"/>
    <col min="9216" max="9216" width="2.85546875" style="120" customWidth="1"/>
    <col min="9217" max="9217" width="3" style="120" customWidth="1"/>
    <col min="9218" max="9218" width="2.7109375" style="120" customWidth="1"/>
    <col min="9219" max="9219" width="2.42578125" style="120" customWidth="1"/>
    <col min="9220" max="9220" width="3.28515625" style="120" customWidth="1"/>
    <col min="9221" max="9221" width="3.5703125" style="120" customWidth="1"/>
    <col min="9222" max="9222" width="4" style="120" customWidth="1"/>
    <col min="9223" max="9223" width="3.42578125" style="120" customWidth="1"/>
    <col min="9224" max="9224" width="3" style="120" customWidth="1"/>
    <col min="9225" max="9458" width="11.42578125" style="120"/>
    <col min="9459" max="9459" width="44.42578125" style="120" customWidth="1"/>
    <col min="9460" max="9460" width="13" style="120" customWidth="1"/>
    <col min="9461" max="9466" width="2" style="120" customWidth="1"/>
    <col min="9467" max="9467" width="2.42578125" style="120" customWidth="1"/>
    <col min="9468" max="9468" width="3" style="120" customWidth="1"/>
    <col min="9469" max="9471" width="2" style="120" customWidth="1"/>
    <col min="9472" max="9472" width="2.85546875" style="120" customWidth="1"/>
    <col min="9473" max="9473" width="3" style="120" customWidth="1"/>
    <col min="9474" max="9474" width="2.7109375" style="120" customWidth="1"/>
    <col min="9475" max="9475" width="2.42578125" style="120" customWidth="1"/>
    <col min="9476" max="9476" width="3.28515625" style="120" customWidth="1"/>
    <col min="9477" max="9477" width="3.5703125" style="120" customWidth="1"/>
    <col min="9478" max="9478" width="4" style="120" customWidth="1"/>
    <col min="9479" max="9479" width="3.42578125" style="120" customWidth="1"/>
    <col min="9480" max="9480" width="3" style="120" customWidth="1"/>
    <col min="9481" max="9714" width="11.42578125" style="120"/>
    <col min="9715" max="9715" width="44.42578125" style="120" customWidth="1"/>
    <col min="9716" max="9716" width="13" style="120" customWidth="1"/>
    <col min="9717" max="9722" width="2" style="120" customWidth="1"/>
    <col min="9723" max="9723" width="2.42578125" style="120" customWidth="1"/>
    <col min="9724" max="9724" width="3" style="120" customWidth="1"/>
    <col min="9725" max="9727" width="2" style="120" customWidth="1"/>
    <col min="9728" max="9728" width="2.85546875" style="120" customWidth="1"/>
    <col min="9729" max="9729" width="3" style="120" customWidth="1"/>
    <col min="9730" max="9730" width="2.7109375" style="120" customWidth="1"/>
    <col min="9731" max="9731" width="2.42578125" style="120" customWidth="1"/>
    <col min="9732" max="9732" width="3.28515625" style="120" customWidth="1"/>
    <col min="9733" max="9733" width="3.5703125" style="120" customWidth="1"/>
    <col min="9734" max="9734" width="4" style="120" customWidth="1"/>
    <col min="9735" max="9735" width="3.42578125" style="120" customWidth="1"/>
    <col min="9736" max="9736" width="3" style="120" customWidth="1"/>
    <col min="9737" max="9970" width="11.42578125" style="120"/>
    <col min="9971" max="9971" width="44.42578125" style="120" customWidth="1"/>
    <col min="9972" max="9972" width="13" style="120" customWidth="1"/>
    <col min="9973" max="9978" width="2" style="120" customWidth="1"/>
    <col min="9979" max="9979" width="2.42578125" style="120" customWidth="1"/>
    <col min="9980" max="9980" width="3" style="120" customWidth="1"/>
    <col min="9981" max="9983" width="2" style="120" customWidth="1"/>
    <col min="9984" max="9984" width="2.85546875" style="120" customWidth="1"/>
    <col min="9985" max="9985" width="3" style="120" customWidth="1"/>
    <col min="9986" max="9986" width="2.7109375" style="120" customWidth="1"/>
    <col min="9987" max="9987" width="2.42578125" style="120" customWidth="1"/>
    <col min="9988" max="9988" width="3.28515625" style="120" customWidth="1"/>
    <col min="9989" max="9989" width="3.5703125" style="120" customWidth="1"/>
    <col min="9990" max="9990" width="4" style="120" customWidth="1"/>
    <col min="9991" max="9991" width="3.42578125" style="120" customWidth="1"/>
    <col min="9992" max="9992" width="3" style="120" customWidth="1"/>
    <col min="9993" max="10226" width="11.42578125" style="120"/>
    <col min="10227" max="10227" width="44.42578125" style="120" customWidth="1"/>
    <col min="10228" max="10228" width="13" style="120" customWidth="1"/>
    <col min="10229" max="10234" width="2" style="120" customWidth="1"/>
    <col min="10235" max="10235" width="2.42578125" style="120" customWidth="1"/>
    <col min="10236" max="10236" width="3" style="120" customWidth="1"/>
    <col min="10237" max="10239" width="2" style="120" customWidth="1"/>
    <col min="10240" max="10240" width="2.85546875" style="120" customWidth="1"/>
    <col min="10241" max="10241" width="3" style="120" customWidth="1"/>
    <col min="10242" max="10242" width="2.7109375" style="120" customWidth="1"/>
    <col min="10243" max="10243" width="2.42578125" style="120" customWidth="1"/>
    <col min="10244" max="10244" width="3.28515625" style="120" customWidth="1"/>
    <col min="10245" max="10245" width="3.5703125" style="120" customWidth="1"/>
    <col min="10246" max="10246" width="4" style="120" customWidth="1"/>
    <col min="10247" max="10247" width="3.42578125" style="120" customWidth="1"/>
    <col min="10248" max="10248" width="3" style="120" customWidth="1"/>
    <col min="10249" max="10482" width="11.42578125" style="120"/>
    <col min="10483" max="10483" width="44.42578125" style="120" customWidth="1"/>
    <col min="10484" max="10484" width="13" style="120" customWidth="1"/>
    <col min="10485" max="10490" width="2" style="120" customWidth="1"/>
    <col min="10491" max="10491" width="2.42578125" style="120" customWidth="1"/>
    <col min="10492" max="10492" width="3" style="120" customWidth="1"/>
    <col min="10493" max="10495" width="2" style="120" customWidth="1"/>
    <col min="10496" max="10496" width="2.85546875" style="120" customWidth="1"/>
    <col min="10497" max="10497" width="3" style="120" customWidth="1"/>
    <col min="10498" max="10498" width="2.7109375" style="120" customWidth="1"/>
    <col min="10499" max="10499" width="2.42578125" style="120" customWidth="1"/>
    <col min="10500" max="10500" width="3.28515625" style="120" customWidth="1"/>
    <col min="10501" max="10501" width="3.5703125" style="120" customWidth="1"/>
    <col min="10502" max="10502" width="4" style="120" customWidth="1"/>
    <col min="10503" max="10503" width="3.42578125" style="120" customWidth="1"/>
    <col min="10504" max="10504" width="3" style="120" customWidth="1"/>
    <col min="10505" max="10738" width="11.42578125" style="120"/>
    <col min="10739" max="10739" width="44.42578125" style="120" customWidth="1"/>
    <col min="10740" max="10740" width="13" style="120" customWidth="1"/>
    <col min="10741" max="10746" width="2" style="120" customWidth="1"/>
    <col min="10747" max="10747" width="2.42578125" style="120" customWidth="1"/>
    <col min="10748" max="10748" width="3" style="120" customWidth="1"/>
    <col min="10749" max="10751" width="2" style="120" customWidth="1"/>
    <col min="10752" max="10752" width="2.85546875" style="120" customWidth="1"/>
    <col min="10753" max="10753" width="3" style="120" customWidth="1"/>
    <col min="10754" max="10754" width="2.7109375" style="120" customWidth="1"/>
    <col min="10755" max="10755" width="2.42578125" style="120" customWidth="1"/>
    <col min="10756" max="10756" width="3.28515625" style="120" customWidth="1"/>
    <col min="10757" max="10757" width="3.5703125" style="120" customWidth="1"/>
    <col min="10758" max="10758" width="4" style="120" customWidth="1"/>
    <col min="10759" max="10759" width="3.42578125" style="120" customWidth="1"/>
    <col min="10760" max="10760" width="3" style="120" customWidth="1"/>
    <col min="10761" max="10994" width="11.42578125" style="120"/>
    <col min="10995" max="10995" width="44.42578125" style="120" customWidth="1"/>
    <col min="10996" max="10996" width="13" style="120" customWidth="1"/>
    <col min="10997" max="11002" width="2" style="120" customWidth="1"/>
    <col min="11003" max="11003" width="2.42578125" style="120" customWidth="1"/>
    <col min="11004" max="11004" width="3" style="120" customWidth="1"/>
    <col min="11005" max="11007" width="2" style="120" customWidth="1"/>
    <col min="11008" max="11008" width="2.85546875" style="120" customWidth="1"/>
    <col min="11009" max="11009" width="3" style="120" customWidth="1"/>
    <col min="11010" max="11010" width="2.7109375" style="120" customWidth="1"/>
    <col min="11011" max="11011" width="2.42578125" style="120" customWidth="1"/>
    <col min="11012" max="11012" width="3.28515625" style="120" customWidth="1"/>
    <col min="11013" max="11013" width="3.5703125" style="120" customWidth="1"/>
    <col min="11014" max="11014" width="4" style="120" customWidth="1"/>
    <col min="11015" max="11015" width="3.42578125" style="120" customWidth="1"/>
    <col min="11016" max="11016" width="3" style="120" customWidth="1"/>
    <col min="11017" max="11250" width="11.42578125" style="120"/>
    <col min="11251" max="11251" width="44.42578125" style="120" customWidth="1"/>
    <col min="11252" max="11252" width="13" style="120" customWidth="1"/>
    <col min="11253" max="11258" width="2" style="120" customWidth="1"/>
    <col min="11259" max="11259" width="2.42578125" style="120" customWidth="1"/>
    <col min="11260" max="11260" width="3" style="120" customWidth="1"/>
    <col min="11261" max="11263" width="2" style="120" customWidth="1"/>
    <col min="11264" max="11264" width="2.85546875" style="120" customWidth="1"/>
    <col min="11265" max="11265" width="3" style="120" customWidth="1"/>
    <col min="11266" max="11266" width="2.7109375" style="120" customWidth="1"/>
    <col min="11267" max="11267" width="2.42578125" style="120" customWidth="1"/>
    <col min="11268" max="11268" width="3.28515625" style="120" customWidth="1"/>
    <col min="11269" max="11269" width="3.5703125" style="120" customWidth="1"/>
    <col min="11270" max="11270" width="4" style="120" customWidth="1"/>
    <col min="11271" max="11271" width="3.42578125" style="120" customWidth="1"/>
    <col min="11272" max="11272" width="3" style="120" customWidth="1"/>
    <col min="11273" max="11506" width="11.42578125" style="120"/>
    <col min="11507" max="11507" width="44.42578125" style="120" customWidth="1"/>
    <col min="11508" max="11508" width="13" style="120" customWidth="1"/>
    <col min="11509" max="11514" width="2" style="120" customWidth="1"/>
    <col min="11515" max="11515" width="2.42578125" style="120" customWidth="1"/>
    <col min="11516" max="11516" width="3" style="120" customWidth="1"/>
    <col min="11517" max="11519" width="2" style="120" customWidth="1"/>
    <col min="11520" max="11520" width="2.85546875" style="120" customWidth="1"/>
    <col min="11521" max="11521" width="3" style="120" customWidth="1"/>
    <col min="11522" max="11522" width="2.7109375" style="120" customWidth="1"/>
    <col min="11523" max="11523" width="2.42578125" style="120" customWidth="1"/>
    <col min="11524" max="11524" width="3.28515625" style="120" customWidth="1"/>
    <col min="11525" max="11525" width="3.5703125" style="120" customWidth="1"/>
    <col min="11526" max="11526" width="4" style="120" customWidth="1"/>
    <col min="11527" max="11527" width="3.42578125" style="120" customWidth="1"/>
    <col min="11528" max="11528" width="3" style="120" customWidth="1"/>
    <col min="11529" max="11762" width="11.42578125" style="120"/>
    <col min="11763" max="11763" width="44.42578125" style="120" customWidth="1"/>
    <col min="11764" max="11764" width="13" style="120" customWidth="1"/>
    <col min="11765" max="11770" width="2" style="120" customWidth="1"/>
    <col min="11771" max="11771" width="2.42578125" style="120" customWidth="1"/>
    <col min="11772" max="11772" width="3" style="120" customWidth="1"/>
    <col min="11773" max="11775" width="2" style="120" customWidth="1"/>
    <col min="11776" max="11776" width="2.85546875" style="120" customWidth="1"/>
    <col min="11777" max="11777" width="3" style="120" customWidth="1"/>
    <col min="11778" max="11778" width="2.7109375" style="120" customWidth="1"/>
    <col min="11779" max="11779" width="2.42578125" style="120" customWidth="1"/>
    <col min="11780" max="11780" width="3.28515625" style="120" customWidth="1"/>
    <col min="11781" max="11781" width="3.5703125" style="120" customWidth="1"/>
    <col min="11782" max="11782" width="4" style="120" customWidth="1"/>
    <col min="11783" max="11783" width="3.42578125" style="120" customWidth="1"/>
    <col min="11784" max="11784" width="3" style="120" customWidth="1"/>
    <col min="11785" max="12018" width="11.42578125" style="120"/>
    <col min="12019" max="12019" width="44.42578125" style="120" customWidth="1"/>
    <col min="12020" max="12020" width="13" style="120" customWidth="1"/>
    <col min="12021" max="12026" width="2" style="120" customWidth="1"/>
    <col min="12027" max="12027" width="2.42578125" style="120" customWidth="1"/>
    <col min="12028" max="12028" width="3" style="120" customWidth="1"/>
    <col min="12029" max="12031" width="2" style="120" customWidth="1"/>
    <col min="12032" max="12032" width="2.85546875" style="120" customWidth="1"/>
    <col min="12033" max="12033" width="3" style="120" customWidth="1"/>
    <col min="12034" max="12034" width="2.7109375" style="120" customWidth="1"/>
    <col min="12035" max="12035" width="2.42578125" style="120" customWidth="1"/>
    <col min="12036" max="12036" width="3.28515625" style="120" customWidth="1"/>
    <col min="12037" max="12037" width="3.5703125" style="120" customWidth="1"/>
    <col min="12038" max="12038" width="4" style="120" customWidth="1"/>
    <col min="12039" max="12039" width="3.42578125" style="120" customWidth="1"/>
    <col min="12040" max="12040" width="3" style="120" customWidth="1"/>
    <col min="12041" max="12274" width="11.42578125" style="120"/>
    <col min="12275" max="12275" width="44.42578125" style="120" customWidth="1"/>
    <col min="12276" max="12276" width="13" style="120" customWidth="1"/>
    <col min="12277" max="12282" width="2" style="120" customWidth="1"/>
    <col min="12283" max="12283" width="2.42578125" style="120" customWidth="1"/>
    <col min="12284" max="12284" width="3" style="120" customWidth="1"/>
    <col min="12285" max="12287" width="2" style="120" customWidth="1"/>
    <col min="12288" max="12288" width="2.85546875" style="120" customWidth="1"/>
    <col min="12289" max="12289" width="3" style="120" customWidth="1"/>
    <col min="12290" max="12290" width="2.7109375" style="120" customWidth="1"/>
    <col min="12291" max="12291" width="2.42578125" style="120" customWidth="1"/>
    <col min="12292" max="12292" width="3.28515625" style="120" customWidth="1"/>
    <col min="12293" max="12293" width="3.5703125" style="120" customWidth="1"/>
    <col min="12294" max="12294" width="4" style="120" customWidth="1"/>
    <col min="12295" max="12295" width="3.42578125" style="120" customWidth="1"/>
    <col min="12296" max="12296" width="3" style="120" customWidth="1"/>
    <col min="12297" max="12530" width="11.42578125" style="120"/>
    <col min="12531" max="12531" width="44.42578125" style="120" customWidth="1"/>
    <col min="12532" max="12532" width="13" style="120" customWidth="1"/>
    <col min="12533" max="12538" width="2" style="120" customWidth="1"/>
    <col min="12539" max="12539" width="2.42578125" style="120" customWidth="1"/>
    <col min="12540" max="12540" width="3" style="120" customWidth="1"/>
    <col min="12541" max="12543" width="2" style="120" customWidth="1"/>
    <col min="12544" max="12544" width="2.85546875" style="120" customWidth="1"/>
    <col min="12545" max="12545" width="3" style="120" customWidth="1"/>
    <col min="12546" max="12546" width="2.7109375" style="120" customWidth="1"/>
    <col min="12547" max="12547" width="2.42578125" style="120" customWidth="1"/>
    <col min="12548" max="12548" width="3.28515625" style="120" customWidth="1"/>
    <col min="12549" max="12549" width="3.5703125" style="120" customWidth="1"/>
    <col min="12550" max="12550" width="4" style="120" customWidth="1"/>
    <col min="12551" max="12551" width="3.42578125" style="120" customWidth="1"/>
    <col min="12552" max="12552" width="3" style="120" customWidth="1"/>
    <col min="12553" max="12786" width="11.42578125" style="120"/>
    <col min="12787" max="12787" width="44.42578125" style="120" customWidth="1"/>
    <col min="12788" max="12788" width="13" style="120" customWidth="1"/>
    <col min="12789" max="12794" width="2" style="120" customWidth="1"/>
    <col min="12795" max="12795" width="2.42578125" style="120" customWidth="1"/>
    <col min="12796" max="12796" width="3" style="120" customWidth="1"/>
    <col min="12797" max="12799" width="2" style="120" customWidth="1"/>
    <col min="12800" max="12800" width="2.85546875" style="120" customWidth="1"/>
    <col min="12801" max="12801" width="3" style="120" customWidth="1"/>
    <col min="12802" max="12802" width="2.7109375" style="120" customWidth="1"/>
    <col min="12803" max="12803" width="2.42578125" style="120" customWidth="1"/>
    <col min="12804" max="12804" width="3.28515625" style="120" customWidth="1"/>
    <col min="12805" max="12805" width="3.5703125" style="120" customWidth="1"/>
    <col min="12806" max="12806" width="4" style="120" customWidth="1"/>
    <col min="12807" max="12807" width="3.42578125" style="120" customWidth="1"/>
    <col min="12808" max="12808" width="3" style="120" customWidth="1"/>
    <col min="12809" max="13042" width="11.42578125" style="120"/>
    <col min="13043" max="13043" width="44.42578125" style="120" customWidth="1"/>
    <col min="13044" max="13044" width="13" style="120" customWidth="1"/>
    <col min="13045" max="13050" width="2" style="120" customWidth="1"/>
    <col min="13051" max="13051" width="2.42578125" style="120" customWidth="1"/>
    <col min="13052" max="13052" width="3" style="120" customWidth="1"/>
    <col min="13053" max="13055" width="2" style="120" customWidth="1"/>
    <col min="13056" max="13056" width="2.85546875" style="120" customWidth="1"/>
    <col min="13057" max="13057" width="3" style="120" customWidth="1"/>
    <col min="13058" max="13058" width="2.7109375" style="120" customWidth="1"/>
    <col min="13059" max="13059" width="2.42578125" style="120" customWidth="1"/>
    <col min="13060" max="13060" width="3.28515625" style="120" customWidth="1"/>
    <col min="13061" max="13061" width="3.5703125" style="120" customWidth="1"/>
    <col min="13062" max="13062" width="4" style="120" customWidth="1"/>
    <col min="13063" max="13063" width="3.42578125" style="120" customWidth="1"/>
    <col min="13064" max="13064" width="3" style="120" customWidth="1"/>
    <col min="13065" max="13298" width="11.42578125" style="120"/>
    <col min="13299" max="13299" width="44.42578125" style="120" customWidth="1"/>
    <col min="13300" max="13300" width="13" style="120" customWidth="1"/>
    <col min="13301" max="13306" width="2" style="120" customWidth="1"/>
    <col min="13307" max="13307" width="2.42578125" style="120" customWidth="1"/>
    <col min="13308" max="13308" width="3" style="120" customWidth="1"/>
    <col min="13309" max="13311" width="2" style="120" customWidth="1"/>
    <col min="13312" max="13312" width="2.85546875" style="120" customWidth="1"/>
    <col min="13313" max="13313" width="3" style="120" customWidth="1"/>
    <col min="13314" max="13314" width="2.7109375" style="120" customWidth="1"/>
    <col min="13315" max="13315" width="2.42578125" style="120" customWidth="1"/>
    <col min="13316" max="13316" width="3.28515625" style="120" customWidth="1"/>
    <col min="13317" max="13317" width="3.5703125" style="120" customWidth="1"/>
    <col min="13318" max="13318" width="4" style="120" customWidth="1"/>
    <col min="13319" max="13319" width="3.42578125" style="120" customWidth="1"/>
    <col min="13320" max="13320" width="3" style="120" customWidth="1"/>
    <col min="13321" max="13554" width="11.42578125" style="120"/>
    <col min="13555" max="13555" width="44.42578125" style="120" customWidth="1"/>
    <col min="13556" max="13556" width="13" style="120" customWidth="1"/>
    <col min="13557" max="13562" width="2" style="120" customWidth="1"/>
    <col min="13563" max="13563" width="2.42578125" style="120" customWidth="1"/>
    <col min="13564" max="13564" width="3" style="120" customWidth="1"/>
    <col min="13565" max="13567" width="2" style="120" customWidth="1"/>
    <col min="13568" max="13568" width="2.85546875" style="120" customWidth="1"/>
    <col min="13569" max="13569" width="3" style="120" customWidth="1"/>
    <col min="13570" max="13570" width="2.7109375" style="120" customWidth="1"/>
    <col min="13571" max="13571" width="2.42578125" style="120" customWidth="1"/>
    <col min="13572" max="13572" width="3.28515625" style="120" customWidth="1"/>
    <col min="13573" max="13573" width="3.5703125" style="120" customWidth="1"/>
    <col min="13574" max="13574" width="4" style="120" customWidth="1"/>
    <col min="13575" max="13575" width="3.42578125" style="120" customWidth="1"/>
    <col min="13576" max="13576" width="3" style="120" customWidth="1"/>
    <col min="13577" max="13810" width="11.42578125" style="120"/>
    <col min="13811" max="13811" width="44.42578125" style="120" customWidth="1"/>
    <col min="13812" max="13812" width="13" style="120" customWidth="1"/>
    <col min="13813" max="13818" width="2" style="120" customWidth="1"/>
    <col min="13819" max="13819" width="2.42578125" style="120" customWidth="1"/>
    <col min="13820" max="13820" width="3" style="120" customWidth="1"/>
    <col min="13821" max="13823" width="2" style="120" customWidth="1"/>
    <col min="13824" max="13824" width="2.85546875" style="120" customWidth="1"/>
    <col min="13825" max="13825" width="3" style="120" customWidth="1"/>
    <col min="13826" max="13826" width="2.7109375" style="120" customWidth="1"/>
    <col min="13827" max="13827" width="2.42578125" style="120" customWidth="1"/>
    <col min="13828" max="13828" width="3.28515625" style="120" customWidth="1"/>
    <col min="13829" max="13829" width="3.5703125" style="120" customWidth="1"/>
    <col min="13830" max="13830" width="4" style="120" customWidth="1"/>
    <col min="13831" max="13831" width="3.42578125" style="120" customWidth="1"/>
    <col min="13832" max="13832" width="3" style="120" customWidth="1"/>
    <col min="13833" max="14066" width="11.42578125" style="120"/>
    <col min="14067" max="14067" width="44.42578125" style="120" customWidth="1"/>
    <col min="14068" max="14068" width="13" style="120" customWidth="1"/>
    <col min="14069" max="14074" width="2" style="120" customWidth="1"/>
    <col min="14075" max="14075" width="2.42578125" style="120" customWidth="1"/>
    <col min="14076" max="14076" width="3" style="120" customWidth="1"/>
    <col min="14077" max="14079" width="2" style="120" customWidth="1"/>
    <col min="14080" max="14080" width="2.85546875" style="120" customWidth="1"/>
    <col min="14081" max="14081" width="3" style="120" customWidth="1"/>
    <col min="14082" max="14082" width="2.7109375" style="120" customWidth="1"/>
    <col min="14083" max="14083" width="2.42578125" style="120" customWidth="1"/>
    <col min="14084" max="14084" width="3.28515625" style="120" customWidth="1"/>
    <col min="14085" max="14085" width="3.5703125" style="120" customWidth="1"/>
    <col min="14086" max="14086" width="4" style="120" customWidth="1"/>
    <col min="14087" max="14087" width="3.42578125" style="120" customWidth="1"/>
    <col min="14088" max="14088" width="3" style="120" customWidth="1"/>
    <col min="14089" max="14322" width="11.42578125" style="120"/>
    <col min="14323" max="14323" width="44.42578125" style="120" customWidth="1"/>
    <col min="14324" max="14324" width="13" style="120" customWidth="1"/>
    <col min="14325" max="14330" width="2" style="120" customWidth="1"/>
    <col min="14331" max="14331" width="2.42578125" style="120" customWidth="1"/>
    <col min="14332" max="14332" width="3" style="120" customWidth="1"/>
    <col min="14333" max="14335" width="2" style="120" customWidth="1"/>
    <col min="14336" max="14336" width="2.85546875" style="120" customWidth="1"/>
    <col min="14337" max="14337" width="3" style="120" customWidth="1"/>
    <col min="14338" max="14338" width="2.7109375" style="120" customWidth="1"/>
    <col min="14339" max="14339" width="2.42578125" style="120" customWidth="1"/>
    <col min="14340" max="14340" width="3.28515625" style="120" customWidth="1"/>
    <col min="14341" max="14341" width="3.5703125" style="120" customWidth="1"/>
    <col min="14342" max="14342" width="4" style="120" customWidth="1"/>
    <col min="14343" max="14343" width="3.42578125" style="120" customWidth="1"/>
    <col min="14344" max="14344" width="3" style="120" customWidth="1"/>
    <col min="14345" max="14578" width="11.42578125" style="120"/>
    <col min="14579" max="14579" width="44.42578125" style="120" customWidth="1"/>
    <col min="14580" max="14580" width="13" style="120" customWidth="1"/>
    <col min="14581" max="14586" width="2" style="120" customWidth="1"/>
    <col min="14587" max="14587" width="2.42578125" style="120" customWidth="1"/>
    <col min="14588" max="14588" width="3" style="120" customWidth="1"/>
    <col min="14589" max="14591" width="2" style="120" customWidth="1"/>
    <col min="14592" max="14592" width="2.85546875" style="120" customWidth="1"/>
    <col min="14593" max="14593" width="3" style="120" customWidth="1"/>
    <col min="14594" max="14594" width="2.7109375" style="120" customWidth="1"/>
    <col min="14595" max="14595" width="2.42578125" style="120" customWidth="1"/>
    <col min="14596" max="14596" width="3.28515625" style="120" customWidth="1"/>
    <col min="14597" max="14597" width="3.5703125" style="120" customWidth="1"/>
    <col min="14598" max="14598" width="4" style="120" customWidth="1"/>
    <col min="14599" max="14599" width="3.42578125" style="120" customWidth="1"/>
    <col min="14600" max="14600" width="3" style="120" customWidth="1"/>
    <col min="14601" max="14834" width="11.42578125" style="120"/>
    <col min="14835" max="14835" width="44.42578125" style="120" customWidth="1"/>
    <col min="14836" max="14836" width="13" style="120" customWidth="1"/>
    <col min="14837" max="14842" width="2" style="120" customWidth="1"/>
    <col min="14843" max="14843" width="2.42578125" style="120" customWidth="1"/>
    <col min="14844" max="14844" width="3" style="120" customWidth="1"/>
    <col min="14845" max="14847" width="2" style="120" customWidth="1"/>
    <col min="14848" max="14848" width="2.85546875" style="120" customWidth="1"/>
    <col min="14849" max="14849" width="3" style="120" customWidth="1"/>
    <col min="14850" max="14850" width="2.7109375" style="120" customWidth="1"/>
    <col min="14851" max="14851" width="2.42578125" style="120" customWidth="1"/>
    <col min="14852" max="14852" width="3.28515625" style="120" customWidth="1"/>
    <col min="14853" max="14853" width="3.5703125" style="120" customWidth="1"/>
    <col min="14854" max="14854" width="4" style="120" customWidth="1"/>
    <col min="14855" max="14855" width="3.42578125" style="120" customWidth="1"/>
    <col min="14856" max="14856" width="3" style="120" customWidth="1"/>
    <col min="14857" max="15090" width="11.42578125" style="120"/>
    <col min="15091" max="15091" width="44.42578125" style="120" customWidth="1"/>
    <col min="15092" max="15092" width="13" style="120" customWidth="1"/>
    <col min="15093" max="15098" width="2" style="120" customWidth="1"/>
    <col min="15099" max="15099" width="2.42578125" style="120" customWidth="1"/>
    <col min="15100" max="15100" width="3" style="120" customWidth="1"/>
    <col min="15101" max="15103" width="2" style="120" customWidth="1"/>
    <col min="15104" max="15104" width="2.85546875" style="120" customWidth="1"/>
    <col min="15105" max="15105" width="3" style="120" customWidth="1"/>
    <col min="15106" max="15106" width="2.7109375" style="120" customWidth="1"/>
    <col min="15107" max="15107" width="2.42578125" style="120" customWidth="1"/>
    <col min="15108" max="15108" width="3.28515625" style="120" customWidth="1"/>
    <col min="15109" max="15109" width="3.5703125" style="120" customWidth="1"/>
    <col min="15110" max="15110" width="4" style="120" customWidth="1"/>
    <col min="15111" max="15111" width="3.42578125" style="120" customWidth="1"/>
    <col min="15112" max="15112" width="3" style="120" customWidth="1"/>
    <col min="15113" max="15346" width="11.42578125" style="120"/>
    <col min="15347" max="15347" width="44.42578125" style="120" customWidth="1"/>
    <col min="15348" max="15348" width="13" style="120" customWidth="1"/>
    <col min="15349" max="15354" width="2" style="120" customWidth="1"/>
    <col min="15355" max="15355" width="2.42578125" style="120" customWidth="1"/>
    <col min="15356" max="15356" width="3" style="120" customWidth="1"/>
    <col min="15357" max="15359" width="2" style="120" customWidth="1"/>
    <col min="15360" max="15360" width="2.85546875" style="120" customWidth="1"/>
    <col min="15361" max="15361" width="3" style="120" customWidth="1"/>
    <col min="15362" max="15362" width="2.7109375" style="120" customWidth="1"/>
    <col min="15363" max="15363" width="2.42578125" style="120" customWidth="1"/>
    <col min="15364" max="15364" width="3.28515625" style="120" customWidth="1"/>
    <col min="15365" max="15365" width="3.5703125" style="120" customWidth="1"/>
    <col min="15366" max="15366" width="4" style="120" customWidth="1"/>
    <col min="15367" max="15367" width="3.42578125" style="120" customWidth="1"/>
    <col min="15368" max="15368" width="3" style="120" customWidth="1"/>
    <col min="15369" max="15602" width="11.42578125" style="120"/>
    <col min="15603" max="15603" width="44.42578125" style="120" customWidth="1"/>
    <col min="15604" max="15604" width="13" style="120" customWidth="1"/>
    <col min="15605" max="15610" width="2" style="120" customWidth="1"/>
    <col min="15611" max="15611" width="2.42578125" style="120" customWidth="1"/>
    <col min="15612" max="15612" width="3" style="120" customWidth="1"/>
    <col min="15613" max="15615" width="2" style="120" customWidth="1"/>
    <col min="15616" max="15616" width="2.85546875" style="120" customWidth="1"/>
    <col min="15617" max="15617" width="3" style="120" customWidth="1"/>
    <col min="15618" max="15618" width="2.7109375" style="120" customWidth="1"/>
    <col min="15619" max="15619" width="2.42578125" style="120" customWidth="1"/>
    <col min="15620" max="15620" width="3.28515625" style="120" customWidth="1"/>
    <col min="15621" max="15621" width="3.5703125" style="120" customWidth="1"/>
    <col min="15622" max="15622" width="4" style="120" customWidth="1"/>
    <col min="15623" max="15623" width="3.42578125" style="120" customWidth="1"/>
    <col min="15624" max="15624" width="3" style="120" customWidth="1"/>
    <col min="15625" max="15858" width="11.42578125" style="120"/>
    <col min="15859" max="15859" width="44.42578125" style="120" customWidth="1"/>
    <col min="15860" max="15860" width="13" style="120" customWidth="1"/>
    <col min="15861" max="15866" width="2" style="120" customWidth="1"/>
    <col min="15867" max="15867" width="2.42578125" style="120" customWidth="1"/>
    <col min="15868" max="15868" width="3" style="120" customWidth="1"/>
    <col min="15869" max="15871" width="2" style="120" customWidth="1"/>
    <col min="15872" max="15872" width="2.85546875" style="120" customWidth="1"/>
    <col min="15873" max="15873" width="3" style="120" customWidth="1"/>
    <col min="15874" max="15874" width="2.7109375" style="120" customWidth="1"/>
    <col min="15875" max="15875" width="2.42578125" style="120" customWidth="1"/>
    <col min="15876" max="15876" width="3.28515625" style="120" customWidth="1"/>
    <col min="15877" max="15877" width="3.5703125" style="120" customWidth="1"/>
    <col min="15878" max="15878" width="4" style="120" customWidth="1"/>
    <col min="15879" max="15879" width="3.42578125" style="120" customWidth="1"/>
    <col min="15880" max="15880" width="3" style="120" customWidth="1"/>
    <col min="15881" max="16114" width="11.42578125" style="120"/>
    <col min="16115" max="16115" width="44.42578125" style="120" customWidth="1"/>
    <col min="16116" max="16116" width="13" style="120" customWidth="1"/>
    <col min="16117" max="16122" width="2" style="120" customWidth="1"/>
    <col min="16123" max="16123" width="2.42578125" style="120" customWidth="1"/>
    <col min="16124" max="16124" width="3" style="120" customWidth="1"/>
    <col min="16125" max="16127" width="2" style="120" customWidth="1"/>
    <col min="16128" max="16128" width="2.85546875" style="120" customWidth="1"/>
    <col min="16129" max="16129" width="3" style="120" customWidth="1"/>
    <col min="16130" max="16130" width="2.7109375" style="120" customWidth="1"/>
    <col min="16131" max="16131" width="2.42578125" style="120" customWidth="1"/>
    <col min="16132" max="16132" width="3.28515625" style="120" customWidth="1"/>
    <col min="16133" max="16133" width="3.5703125" style="120" customWidth="1"/>
    <col min="16134" max="16134" width="4" style="120" customWidth="1"/>
    <col min="16135" max="16135" width="3.42578125" style="120" customWidth="1"/>
    <col min="16136" max="16136" width="3" style="120" customWidth="1"/>
    <col min="16137" max="16384" width="11.42578125" style="120"/>
  </cols>
  <sheetData>
    <row r="1" spans="1:17" s="4" customFormat="1" ht="13.5" customHeight="1">
      <c r="A1" s="1"/>
      <c r="B1" s="360" t="s">
        <v>323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</row>
    <row r="2" spans="1:17" ht="13.5" customHeight="1"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</row>
    <row r="3" spans="1:17" ht="13.5" customHeight="1">
      <c r="A3" s="231" t="s">
        <v>227</v>
      </c>
      <c r="B3" s="356" t="s">
        <v>229</v>
      </c>
      <c r="C3" s="358" t="s">
        <v>322</v>
      </c>
      <c r="D3" s="354" t="s">
        <v>324</v>
      </c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5"/>
    </row>
    <row r="4" spans="1:17" ht="13.5" customHeight="1">
      <c r="A4" s="231" t="s">
        <v>228</v>
      </c>
      <c r="B4" s="357"/>
      <c r="C4" s="359"/>
      <c r="D4" s="254" t="s">
        <v>235</v>
      </c>
      <c r="E4" s="254" t="s">
        <v>236</v>
      </c>
      <c r="F4" s="254" t="s">
        <v>237</v>
      </c>
      <c r="G4" s="254" t="s">
        <v>238</v>
      </c>
      <c r="H4" s="254" t="s">
        <v>239</v>
      </c>
      <c r="I4" s="254" t="s">
        <v>240</v>
      </c>
      <c r="J4" s="254" t="s">
        <v>241</v>
      </c>
      <c r="K4" s="254" t="s">
        <v>242</v>
      </c>
      <c r="L4" s="254" t="s">
        <v>243</v>
      </c>
      <c r="M4" s="254" t="s">
        <v>244</v>
      </c>
      <c r="N4" s="254" t="s">
        <v>245</v>
      </c>
      <c r="O4" s="254" t="s">
        <v>246</v>
      </c>
      <c r="P4" s="254" t="s">
        <v>321</v>
      </c>
    </row>
    <row r="5" spans="1:17" s="155" customFormat="1" ht="13.5" customHeight="1">
      <c r="A5" s="27" t="str">
        <f>'PEP C '!A18</f>
        <v>1.</v>
      </c>
      <c r="B5" s="103" t="str">
        <f>'PEP C '!B18</f>
        <v>Componente I. Mejoramiento de la calidad de los registros existentes</v>
      </c>
      <c r="C5" s="103"/>
      <c r="D5" s="309">
        <v>0</v>
      </c>
      <c r="E5" s="309">
        <v>0</v>
      </c>
      <c r="F5" s="309">
        <v>0</v>
      </c>
      <c r="G5" s="309">
        <v>0</v>
      </c>
      <c r="H5" s="309">
        <v>0</v>
      </c>
      <c r="I5" s="309">
        <v>0</v>
      </c>
      <c r="J5" s="309">
        <v>0</v>
      </c>
      <c r="K5" s="309">
        <v>0</v>
      </c>
      <c r="L5" s="309">
        <v>0</v>
      </c>
      <c r="M5" s="309">
        <v>6565.217391304348</v>
      </c>
      <c r="N5" s="309">
        <v>506565.21739130432</v>
      </c>
      <c r="O5" s="309">
        <v>6565.217391304348</v>
      </c>
      <c r="P5" s="309">
        <f t="shared" ref="P5:P68" si="0">SUM(D5:O5)</f>
        <v>519695.65217391297</v>
      </c>
      <c r="Q5" s="226"/>
    </row>
    <row r="6" spans="1:17" s="157" customFormat="1" ht="13.5" customHeight="1">
      <c r="A6" s="32" t="str">
        <f>'PEP C '!A19</f>
        <v>1.1</v>
      </c>
      <c r="B6" s="33" t="str">
        <f>'PEP C '!B19</f>
        <v>Sistema RUB implementado</v>
      </c>
      <c r="C6" s="33"/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500000</v>
      </c>
      <c r="O6" s="37">
        <v>0</v>
      </c>
      <c r="P6" s="37">
        <f t="shared" si="0"/>
        <v>500000</v>
      </c>
    </row>
    <row r="7" spans="1:17" s="158" customFormat="1" ht="13.5" customHeight="1">
      <c r="A7" s="38" t="str">
        <f>'PEP C '!A20</f>
        <v>1.1.1</v>
      </c>
      <c r="B7" s="39" t="str">
        <f>'PEP C '!B20</f>
        <v>Diseño conceptual y sistema informático finalizado</v>
      </c>
      <c r="C7" s="39"/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43">
        <f t="shared" si="0"/>
        <v>0</v>
      </c>
    </row>
    <row r="8" spans="1:17" s="159" customFormat="1" ht="13.5" customHeight="1">
      <c r="A8" s="44" t="str">
        <f>'PEP C '!A21</f>
        <v>1.1.1.1</v>
      </c>
      <c r="B8" s="45" t="str">
        <f>'PEP C '!B21</f>
        <v>Contratación de consultor para el diseño técnico y conceptual, y propuesta de implementación del RUB con sus diferentes fases y  acompañamiento del diseño informático.</v>
      </c>
      <c r="C8" s="45"/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f t="shared" si="0"/>
        <v>0</v>
      </c>
    </row>
    <row r="9" spans="1:17" s="159" customFormat="1" ht="13.5" customHeight="1">
      <c r="A9" s="44" t="str">
        <f>'PEP C '!A22</f>
        <v>1.1.1.2</v>
      </c>
      <c r="B9" s="45" t="str">
        <f>'PEP C '!B22</f>
        <v>Contratación de consultor para definición y construcción  del índice de focalización y el diseño de la ficha socioeconómica</v>
      </c>
      <c r="C9" s="45"/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f t="shared" si="0"/>
        <v>0</v>
      </c>
    </row>
    <row r="10" spans="1:17" s="158" customFormat="1" ht="13.5" customHeight="1">
      <c r="A10" s="44" t="str">
        <f>'PEP C '!A23</f>
        <v>1.1.1.3</v>
      </c>
      <c r="B10" s="45" t="str">
        <f>'PEP C '!B23</f>
        <v xml:space="preserve">Contratación de empresa para el diseño, desarrollo y apoyo de implementación del sistema tecnológico  </v>
      </c>
      <c r="C10" s="45"/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f t="shared" si="0"/>
        <v>0</v>
      </c>
    </row>
    <row r="11" spans="1:17" s="158" customFormat="1" ht="13.5" customHeight="1">
      <c r="A11" s="44" t="str">
        <f>'PEP C '!A24</f>
        <v>1.1.1.4</v>
      </c>
      <c r="B11" s="45" t="str">
        <f>'PEP C '!B24</f>
        <v>Adquisición de software de ingreso de datos y para calculo del índice desarrollado (confirmar si es correcto)</v>
      </c>
      <c r="C11" s="45"/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f t="shared" si="0"/>
        <v>0</v>
      </c>
    </row>
    <row r="12" spans="1:17" s="158" customFormat="1" ht="13.5" customHeight="1">
      <c r="A12" s="38" t="str">
        <f>'PEP C '!A25</f>
        <v>1.1.2</v>
      </c>
      <c r="B12" s="39" t="str">
        <f>'PEP C '!B25</f>
        <v>Marco jurídico, normativo e institucional elaborado y convenios  para intercambio y uso de datos con programas firmados</v>
      </c>
      <c r="C12" s="39"/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f t="shared" si="0"/>
        <v>0</v>
      </c>
    </row>
    <row r="13" spans="1:17" s="159" customFormat="1" ht="13.5" customHeight="1">
      <c r="A13" s="44" t="str">
        <f>'PEP C '!A26</f>
        <v>1.1.2.1</v>
      </c>
      <c r="B13" s="116" t="str">
        <f>'PEP C '!B26</f>
        <v>Contratación de un abogado para el diagnóstico jurídico, elaboración de normativa (borrador de decretos, y borradores de convenios interinstitucionales</v>
      </c>
      <c r="C13" s="116"/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f t="shared" si="0"/>
        <v>0</v>
      </c>
    </row>
    <row r="14" spans="1:17" s="158" customFormat="1" ht="13.5" customHeight="1">
      <c r="A14" s="38" t="str">
        <f>'PEP C '!A27</f>
        <v>1.1.3</v>
      </c>
      <c r="B14" s="39" t="str">
        <f>'PEP C '!B27</f>
        <v>Equipamiento (hardware, software, infraestructura de comunicación) adquirido</v>
      </c>
      <c r="C14" s="39"/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500000</v>
      </c>
      <c r="O14" s="43">
        <v>0</v>
      </c>
      <c r="P14" s="43">
        <f t="shared" si="0"/>
        <v>500000</v>
      </c>
    </row>
    <row r="15" spans="1:17" s="159" customFormat="1" ht="13.5" customHeight="1">
      <c r="A15" s="44" t="str">
        <f>'PEP C '!A28</f>
        <v>1.1.3.1</v>
      </c>
      <c r="B15" s="116" t="str">
        <f>'PEP C '!B28</f>
        <v>Adquisición de bienes y servicios I (hardware, software y otros)</v>
      </c>
      <c r="C15" s="116"/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f t="shared" si="0"/>
        <v>0</v>
      </c>
    </row>
    <row r="16" spans="1:17" s="159" customFormat="1" ht="13.5" customHeight="1">
      <c r="A16" s="44" t="str">
        <f>'PEP C '!A29</f>
        <v>1.1.3.2</v>
      </c>
      <c r="B16" s="116" t="str">
        <f>'PEP C '!B29</f>
        <v>Adquisición de bienes y servicios II (hardware, software y otros)</v>
      </c>
      <c r="C16" s="116"/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500000</v>
      </c>
      <c r="O16" s="49">
        <v>0</v>
      </c>
      <c r="P16" s="49">
        <f t="shared" si="0"/>
        <v>500000</v>
      </c>
    </row>
    <row r="17" spans="1:17" s="158" customFormat="1" ht="13.5" customHeight="1">
      <c r="A17" s="38" t="str">
        <f>'PEP C '!A30</f>
        <v>1.1.4</v>
      </c>
      <c r="B17" s="39" t="str">
        <f>'PEP C '!B30</f>
        <v>Base de datos integrada con información existente en los programas seleccionados</v>
      </c>
      <c r="C17" s="39"/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f t="shared" si="0"/>
        <v>0</v>
      </c>
    </row>
    <row r="18" spans="1:17" s="158" customFormat="1" ht="13.5" customHeight="1">
      <c r="A18" s="61" t="str">
        <f>'PEP C '!A31</f>
        <v>1.1.4.1</v>
      </c>
      <c r="B18" s="116" t="str">
        <f>'PEP C '!B31</f>
        <v>Unificación de base de datos de programas seleccionados existentes</v>
      </c>
      <c r="C18" s="116"/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f t="shared" si="0"/>
        <v>0</v>
      </c>
    </row>
    <row r="19" spans="1:17" s="158" customFormat="1" ht="13.5" customHeight="1">
      <c r="A19" s="38" t="str">
        <f>'PEP C '!A32</f>
        <v>1.1.5</v>
      </c>
      <c r="B19" s="39" t="str">
        <f>'PEP C '!B32</f>
        <v xml:space="preserve">Seguimiento al diseño RUB efectuado por UDAPE </v>
      </c>
      <c r="C19" s="39"/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f t="shared" si="0"/>
        <v>0</v>
      </c>
    </row>
    <row r="20" spans="1:17" s="159" customFormat="1" ht="13.5" customHeight="1">
      <c r="A20" s="44" t="str">
        <f>'PEP C '!A33</f>
        <v>1.1.5.1</v>
      </c>
      <c r="B20" s="116" t="str">
        <f>'PEP C '!B33</f>
        <v xml:space="preserve">Contratación de un Coordinador </v>
      </c>
      <c r="C20" s="116"/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f t="shared" si="0"/>
        <v>0</v>
      </c>
    </row>
    <row r="21" spans="1:17" s="158" customFormat="1" ht="13.5" customHeight="1">
      <c r="A21" s="44" t="str">
        <f>'PEP C '!A34</f>
        <v>1.1.5.2</v>
      </c>
      <c r="B21" s="116" t="str">
        <f>'PEP C '!B34</f>
        <v xml:space="preserve">Viajes al exterior </v>
      </c>
      <c r="C21" s="116"/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f t="shared" si="0"/>
        <v>0</v>
      </c>
    </row>
    <row r="22" spans="1:17" s="158" customFormat="1" ht="13.5" customHeight="1">
      <c r="A22" s="44" t="str">
        <f>'PEP C '!A35</f>
        <v>1.1.5.3</v>
      </c>
      <c r="B22" s="116" t="str">
        <f>'PEP C '!B35</f>
        <v>Contratación de un Especialista Administrativo Financiero  para cumplimiento de condiciones previas</v>
      </c>
      <c r="C22" s="116"/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f t="shared" si="0"/>
        <v>0</v>
      </c>
    </row>
    <row r="23" spans="1:17" s="159" customFormat="1" ht="13.5" customHeight="1">
      <c r="A23" s="32" t="str">
        <f>'PEP C '!A36</f>
        <v>1.2</v>
      </c>
      <c r="B23" s="33" t="str">
        <f>'PEP C '!B36</f>
        <v>Personal de programas sociales capacitado</v>
      </c>
      <c r="C23" s="33"/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6565.217391304348</v>
      </c>
      <c r="N23" s="37">
        <v>6565.217391304348</v>
      </c>
      <c r="O23" s="37">
        <v>6565.217391304348</v>
      </c>
      <c r="P23" s="37">
        <f t="shared" si="0"/>
        <v>19695.652173913044</v>
      </c>
    </row>
    <row r="24" spans="1:17" s="159" customFormat="1" ht="13.5" customHeight="1">
      <c r="A24" s="38" t="str">
        <f>'PEP C '!A37</f>
        <v>1.2.1.</v>
      </c>
      <c r="B24" s="39" t="str">
        <f>'PEP C '!B37</f>
        <v xml:space="preserve">Estrategia de Sociabilización elaborada </v>
      </c>
      <c r="C24" s="39"/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f t="shared" si="0"/>
        <v>0</v>
      </c>
    </row>
    <row r="25" spans="1:17" s="159" customFormat="1" ht="13.5" customHeight="1">
      <c r="A25" s="44" t="str">
        <f>'PEP C '!A38</f>
        <v>1.2.1.1</v>
      </c>
      <c r="B25" s="116" t="str">
        <f>'PEP C '!B38</f>
        <v>Contratación de un consultor para la realización de estrategia de sociabilización</v>
      </c>
      <c r="C25" s="116"/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f t="shared" si="0"/>
        <v>0</v>
      </c>
    </row>
    <row r="26" spans="1:17" s="159" customFormat="1" ht="13.5" customHeight="1">
      <c r="A26" s="38" t="str">
        <f>'PEP C '!A39</f>
        <v>1.2.2.</v>
      </c>
      <c r="B26" s="39" t="str">
        <f>'PEP C '!B39</f>
        <v>Estrategia de sociabilización implementada</v>
      </c>
      <c r="C26" s="39"/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6565.217391304348</v>
      </c>
      <c r="N26" s="43">
        <v>6565.217391304348</v>
      </c>
      <c r="O26" s="43">
        <v>6565.217391304348</v>
      </c>
      <c r="P26" s="43">
        <f t="shared" si="0"/>
        <v>19695.652173913044</v>
      </c>
    </row>
    <row r="27" spans="1:17" s="158" customFormat="1" ht="13.5" customHeight="1">
      <c r="A27" s="44" t="str">
        <f>'PEP C '!A40</f>
        <v>1.2.2.1</v>
      </c>
      <c r="B27" s="116" t="str">
        <f>'PEP C '!B40</f>
        <v>Contratación de consultor para el diseño del material didáctico y curricular - Fase 1</v>
      </c>
      <c r="C27" s="116"/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5000</v>
      </c>
      <c r="N27" s="49">
        <v>5000</v>
      </c>
      <c r="O27" s="49">
        <v>5000</v>
      </c>
      <c r="P27" s="49">
        <f t="shared" si="0"/>
        <v>15000</v>
      </c>
    </row>
    <row r="28" spans="1:17" s="158" customFormat="1" ht="13.5" customHeight="1">
      <c r="A28" s="44" t="str">
        <f>'PEP C '!A41</f>
        <v>1.2.2.2</v>
      </c>
      <c r="B28" s="116" t="str">
        <f>'PEP C '!B41</f>
        <v>Contratación de consultor para el diseño del material didáctico y curricular - Fase 2</v>
      </c>
      <c r="C28" s="116"/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f t="shared" si="0"/>
        <v>0</v>
      </c>
    </row>
    <row r="29" spans="1:17" s="158" customFormat="1" ht="13.5" customHeight="1">
      <c r="A29" s="44" t="str">
        <f>'PEP C '!A42</f>
        <v>1.2.2.3</v>
      </c>
      <c r="B29" s="116" t="str">
        <f>'PEP C '!B42</f>
        <v>Contratación de servicios de no consultoría para la publicación/reproducción del material didáctico</v>
      </c>
      <c r="C29" s="116"/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f t="shared" si="0"/>
        <v>0</v>
      </c>
    </row>
    <row r="30" spans="1:17" s="158" customFormat="1" ht="13.5" customHeight="1">
      <c r="A30" s="44" t="str">
        <f>'PEP C '!A43</f>
        <v>1.2.2.4</v>
      </c>
      <c r="B30" s="118" t="str">
        <f>'PEP C '!B43</f>
        <v>Contratación de una firma para organización y logística de eventos</v>
      </c>
      <c r="C30" s="118"/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1043.4782608695652</v>
      </c>
      <c r="N30" s="49">
        <v>1043.4782608695652</v>
      </c>
      <c r="O30" s="49">
        <v>1043.4782608695652</v>
      </c>
      <c r="P30" s="49">
        <f t="shared" si="0"/>
        <v>3130.434782608696</v>
      </c>
    </row>
    <row r="31" spans="1:17" s="159" customFormat="1" ht="13.5" customHeight="1">
      <c r="A31" s="44" t="str">
        <f>'PEP C '!A44</f>
        <v>1.2.2.5</v>
      </c>
      <c r="B31" s="118" t="str">
        <f>'PEP C '!B44</f>
        <v>Participación del MPD en eventos de socialización</v>
      </c>
      <c r="C31" s="118"/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521.73913043478262</v>
      </c>
      <c r="N31" s="49">
        <v>521.73913043478262</v>
      </c>
      <c r="O31" s="49">
        <v>521.73913043478262</v>
      </c>
      <c r="P31" s="49">
        <f t="shared" si="0"/>
        <v>1565.217391304348</v>
      </c>
      <c r="Q31" s="158"/>
    </row>
    <row r="32" spans="1:17" s="158" customFormat="1" ht="13.5" customHeight="1">
      <c r="A32" s="27">
        <f>'PEP C '!A45</f>
        <v>2</v>
      </c>
      <c r="B32" s="103" t="str">
        <f>'PEP C '!B45</f>
        <v>Componente II: Ampliación de la cobertura del RUB</v>
      </c>
      <c r="C32" s="103"/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1459.4594594594594</v>
      </c>
      <c r="L32" s="67">
        <v>1459.4594594594594</v>
      </c>
      <c r="M32" s="67">
        <v>3459.4594594594591</v>
      </c>
      <c r="N32" s="67">
        <v>3459.4594594594591</v>
      </c>
      <c r="O32" s="67">
        <v>3459.4594594594591</v>
      </c>
      <c r="P32" s="67">
        <f t="shared" si="0"/>
        <v>13297.297297297297</v>
      </c>
    </row>
    <row r="33" spans="1:17" s="158" customFormat="1" ht="13.5" customHeight="1">
      <c r="A33" s="32" t="str">
        <f>'PEP C '!A46</f>
        <v>2.1</v>
      </c>
      <c r="B33" s="33" t="str">
        <f>'PEP C '!B46</f>
        <v>Censo de potenciales beneficiarios realizado en áreas urbanas priorizadas</v>
      </c>
      <c r="C33" s="33"/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1459.4594594594594</v>
      </c>
      <c r="L33" s="37">
        <v>1459.4594594594594</v>
      </c>
      <c r="M33" s="37">
        <v>1459.4594594594594</v>
      </c>
      <c r="N33" s="37">
        <v>1459.4594594594594</v>
      </c>
      <c r="O33" s="37">
        <v>1459.4594594594594</v>
      </c>
      <c r="P33" s="37">
        <f t="shared" si="0"/>
        <v>7297.2972972972966</v>
      </c>
    </row>
    <row r="34" spans="1:17" s="158" customFormat="1" ht="13.5" customHeight="1">
      <c r="A34" s="38" t="str">
        <f>'PEP C '!A47</f>
        <v>2.1.1</v>
      </c>
      <c r="B34" s="39" t="str">
        <f>'PEP C '!B47</f>
        <v>Mapeo de pobreza en base a CNCV y ENH realizado</v>
      </c>
      <c r="C34" s="39"/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f t="shared" si="0"/>
        <v>0</v>
      </c>
    </row>
    <row r="35" spans="1:17" s="159" customFormat="1" ht="13.5" customHeight="1">
      <c r="A35" s="44" t="str">
        <f>'PEP C '!A48</f>
        <v>2.1.1.1</v>
      </c>
      <c r="B35" s="116" t="str">
        <f>'PEP C '!B48</f>
        <v xml:space="preserve">Elaboración del mapa de pobreza por parte de UDAPE en coordinación con el INE </v>
      </c>
      <c r="C35" s="116"/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f t="shared" si="0"/>
        <v>0</v>
      </c>
      <c r="Q35" s="158"/>
    </row>
    <row r="36" spans="1:17" s="158" customFormat="1" ht="13.5" customHeight="1">
      <c r="A36" s="44" t="str">
        <f>'PEP C '!A49</f>
        <v>2.1.1.2</v>
      </c>
      <c r="B36" s="116" t="str">
        <f>'PEP C '!B49</f>
        <v>Definición geográfica por parte de la UCP de las áreas de intervención  para disminuir errores del censo 2001</v>
      </c>
      <c r="C36" s="116"/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f t="shared" si="0"/>
        <v>0</v>
      </c>
    </row>
    <row r="37" spans="1:17" s="158" customFormat="1" ht="13.5" customHeight="1">
      <c r="A37" s="38" t="str">
        <f>'PEP C '!A50</f>
        <v>2.1.2</v>
      </c>
      <c r="B37" s="39" t="str">
        <f>'PEP C '!B50</f>
        <v>Diseño censo finalizado (plan operativo para el levantamiento de la operación)</v>
      </c>
      <c r="C37" s="39"/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f t="shared" si="0"/>
        <v>0</v>
      </c>
    </row>
    <row r="38" spans="1:17" s="110" customFormat="1" ht="13.5" customHeight="1">
      <c r="A38" s="44" t="str">
        <f>'PEP C '!A51</f>
        <v>2.1.2.1</v>
      </c>
      <c r="B38" s="116" t="str">
        <f>'PEP C '!B51</f>
        <v xml:space="preserve">Contratación de una firma para el  desarrollo y planificación de la Estrategia Operativa para la ejecución del CENSO,  Manuales de encuestador, supervisor, digitador etc. elaborados y reproducidos, Procedimientos/reglamentos de mantenimiento y actualización de base de datos definido,  Diseño y realización de la capacitación certificada de encuestadores, digitadores etc. </v>
      </c>
      <c r="C38" s="116"/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f t="shared" si="0"/>
        <v>0</v>
      </c>
      <c r="Q38" s="158"/>
    </row>
    <row r="39" spans="1:17" s="159" customFormat="1" ht="13.5" customHeight="1">
      <c r="A39" s="38" t="str">
        <f>'PEP C '!A52</f>
        <v>2.1.3</v>
      </c>
      <c r="B39" s="39" t="str">
        <f>'PEP C '!B52</f>
        <v>Normativa de administración del RUB implementada (apoyo técnico legal UCP)</v>
      </c>
      <c r="C39" s="39"/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1459.4594594594594</v>
      </c>
      <c r="L39" s="43">
        <v>1459.4594594594594</v>
      </c>
      <c r="M39" s="43">
        <v>1459.4594594594594</v>
      </c>
      <c r="N39" s="43">
        <v>1459.4594594594594</v>
      </c>
      <c r="O39" s="43">
        <v>1459.4594594594594</v>
      </c>
      <c r="P39" s="43">
        <f t="shared" si="0"/>
        <v>7297.2972972972966</v>
      </c>
      <c r="Q39" s="158"/>
    </row>
    <row r="40" spans="1:17" s="110" customFormat="1" ht="13.5" customHeight="1">
      <c r="A40" s="44" t="str">
        <f>'PEP C '!A53</f>
        <v>2.1.3.1</v>
      </c>
      <c r="B40" s="116" t="str">
        <f>'PEP C '!B53</f>
        <v>Consultoría Normativa de administración del RUB</v>
      </c>
      <c r="C40" s="116"/>
      <c r="D40" s="295">
        <v>0</v>
      </c>
      <c r="E40" s="295">
        <v>0</v>
      </c>
      <c r="F40" s="295">
        <v>0</v>
      </c>
      <c r="G40" s="295">
        <v>0</v>
      </c>
      <c r="H40" s="295">
        <v>0</v>
      </c>
      <c r="I40" s="295">
        <v>0</v>
      </c>
      <c r="J40" s="295">
        <v>0</v>
      </c>
      <c r="K40" s="295">
        <v>1459.4594594594594</v>
      </c>
      <c r="L40" s="295">
        <v>1459.4594594594594</v>
      </c>
      <c r="M40" s="295">
        <v>1459.4594594594594</v>
      </c>
      <c r="N40" s="295">
        <v>1459.4594594594594</v>
      </c>
      <c r="O40" s="295">
        <v>1459.4594594594594</v>
      </c>
      <c r="P40" s="295">
        <f t="shared" si="0"/>
        <v>7297.2972972972966</v>
      </c>
      <c r="Q40" s="158"/>
    </row>
    <row r="41" spans="1:17" s="110" customFormat="1" ht="13.5" customHeight="1">
      <c r="A41" s="38" t="str">
        <f>'PEP C '!A54</f>
        <v>2.1.4</v>
      </c>
      <c r="B41" s="39" t="str">
        <f>'PEP C '!B54</f>
        <v>Desarrollo del operativo censal hasta la entrega de la base de datos al MPD</v>
      </c>
      <c r="C41" s="39"/>
      <c r="D41" s="292">
        <v>0</v>
      </c>
      <c r="E41" s="292">
        <v>0</v>
      </c>
      <c r="F41" s="292">
        <v>0</v>
      </c>
      <c r="G41" s="292">
        <v>0</v>
      </c>
      <c r="H41" s="292">
        <v>0</v>
      </c>
      <c r="I41" s="292">
        <v>0</v>
      </c>
      <c r="J41" s="292">
        <v>0</v>
      </c>
      <c r="K41" s="292">
        <v>0</v>
      </c>
      <c r="L41" s="292">
        <v>0</v>
      </c>
      <c r="M41" s="292">
        <v>0</v>
      </c>
      <c r="N41" s="292">
        <v>0</v>
      </c>
      <c r="O41" s="292">
        <v>0</v>
      </c>
      <c r="P41" s="292">
        <f t="shared" si="0"/>
        <v>0</v>
      </c>
      <c r="Q41" s="158"/>
    </row>
    <row r="42" spans="1:17" s="110" customFormat="1" ht="13.5" customHeight="1">
      <c r="A42" s="44" t="str">
        <f>'PEP C '!A55</f>
        <v>2.1.4.1</v>
      </c>
      <c r="B42" s="116" t="str">
        <f>'PEP C '!B55</f>
        <v>Contratación de firma para el Desarrollo del operativo censal hasta la entrega de la base de datos al MPD</v>
      </c>
      <c r="C42" s="116"/>
      <c r="D42" s="310">
        <v>0</v>
      </c>
      <c r="E42" s="310">
        <v>0</v>
      </c>
      <c r="F42" s="310">
        <v>0</v>
      </c>
      <c r="G42" s="310">
        <v>0</v>
      </c>
      <c r="H42" s="310">
        <v>0</v>
      </c>
      <c r="I42" s="310">
        <v>0</v>
      </c>
      <c r="J42" s="310">
        <v>0</v>
      </c>
      <c r="K42" s="310">
        <v>0</v>
      </c>
      <c r="L42" s="310">
        <v>0</v>
      </c>
      <c r="M42" s="310">
        <v>0</v>
      </c>
      <c r="N42" s="310">
        <v>0</v>
      </c>
      <c r="O42" s="310">
        <v>0</v>
      </c>
      <c r="P42" s="310">
        <f t="shared" si="0"/>
        <v>0</v>
      </c>
      <c r="Q42" s="158"/>
    </row>
    <row r="43" spans="1:17" s="110" customFormat="1" ht="13.5" customHeight="1">
      <c r="A43" s="32" t="str">
        <f>'PEP C '!A56</f>
        <v>2.2</v>
      </c>
      <c r="B43" s="33" t="str">
        <f>'PEP C '!B56</f>
        <v>Registro por demanda diseñado</v>
      </c>
      <c r="C43" s="33"/>
      <c r="D43" s="298">
        <v>0</v>
      </c>
      <c r="E43" s="298">
        <v>0</v>
      </c>
      <c r="F43" s="298">
        <v>0</v>
      </c>
      <c r="G43" s="298">
        <v>0</v>
      </c>
      <c r="H43" s="298">
        <v>0</v>
      </c>
      <c r="I43" s="298">
        <v>0</v>
      </c>
      <c r="J43" s="298">
        <v>0</v>
      </c>
      <c r="K43" s="298">
        <v>0</v>
      </c>
      <c r="L43" s="298">
        <v>0</v>
      </c>
      <c r="M43" s="298">
        <v>0</v>
      </c>
      <c r="N43" s="298">
        <v>0</v>
      </c>
      <c r="O43" s="298">
        <v>0</v>
      </c>
      <c r="P43" s="298">
        <f t="shared" si="0"/>
        <v>0</v>
      </c>
      <c r="Q43" s="158"/>
    </row>
    <row r="44" spans="1:17" s="110" customFormat="1" ht="13.5" customHeight="1">
      <c r="A44" s="38" t="str">
        <f>'PEP C '!A57</f>
        <v>2.2.1</v>
      </c>
      <c r="B44" s="39" t="str">
        <f>'PEP C '!B57</f>
        <v>Realización de estrategia de sociabilización</v>
      </c>
      <c r="C44" s="39"/>
      <c r="D44" s="292">
        <v>0</v>
      </c>
      <c r="E44" s="292">
        <v>0</v>
      </c>
      <c r="F44" s="292">
        <v>0</v>
      </c>
      <c r="G44" s="292">
        <v>0</v>
      </c>
      <c r="H44" s="292">
        <v>0</v>
      </c>
      <c r="I44" s="292">
        <v>0</v>
      </c>
      <c r="J44" s="292">
        <v>0</v>
      </c>
      <c r="K44" s="292">
        <v>0</v>
      </c>
      <c r="L44" s="292">
        <v>0</v>
      </c>
      <c r="M44" s="292">
        <v>0</v>
      </c>
      <c r="N44" s="292">
        <v>0</v>
      </c>
      <c r="O44" s="292">
        <v>0</v>
      </c>
      <c r="P44" s="292">
        <f t="shared" si="0"/>
        <v>0</v>
      </c>
      <c r="Q44" s="158"/>
    </row>
    <row r="45" spans="1:17" s="110" customFormat="1" ht="13.5" customHeight="1">
      <c r="A45" s="44" t="str">
        <f>'PEP C '!A58</f>
        <v>2.2.1.1</v>
      </c>
      <c r="B45" s="116" t="str">
        <f>'PEP C '!B58</f>
        <v>Contratación de un consultor para la realización de estrategia de sociabilización</v>
      </c>
      <c r="C45" s="116"/>
      <c r="D45" s="310">
        <v>0</v>
      </c>
      <c r="E45" s="310">
        <v>0</v>
      </c>
      <c r="F45" s="310">
        <v>0</v>
      </c>
      <c r="G45" s="310">
        <v>0</v>
      </c>
      <c r="H45" s="310">
        <v>0</v>
      </c>
      <c r="I45" s="310">
        <v>0</v>
      </c>
      <c r="J45" s="310">
        <v>0</v>
      </c>
      <c r="K45" s="310">
        <v>0</v>
      </c>
      <c r="L45" s="310">
        <v>0</v>
      </c>
      <c r="M45" s="310">
        <v>0</v>
      </c>
      <c r="N45" s="310">
        <v>0</v>
      </c>
      <c r="O45" s="310">
        <v>0</v>
      </c>
      <c r="P45" s="310">
        <f t="shared" si="0"/>
        <v>0</v>
      </c>
      <c r="Q45" s="158"/>
    </row>
    <row r="46" spans="1:17" s="110" customFormat="1" ht="13.5" customHeight="1">
      <c r="A46" s="32" t="str">
        <f>'PEP C '!A59</f>
        <v>2.3</v>
      </c>
      <c r="B46" s="33" t="str">
        <f>'PEP C '!B59</f>
        <v>Diseño complementario para el mantenimiento y actualización del RUB</v>
      </c>
      <c r="C46" s="33"/>
      <c r="D46" s="298">
        <v>0</v>
      </c>
      <c r="E46" s="298">
        <v>0</v>
      </c>
      <c r="F46" s="298">
        <v>0</v>
      </c>
      <c r="G46" s="298">
        <v>0</v>
      </c>
      <c r="H46" s="298">
        <v>0</v>
      </c>
      <c r="I46" s="298">
        <v>0</v>
      </c>
      <c r="J46" s="298">
        <v>0</v>
      </c>
      <c r="K46" s="298">
        <v>0</v>
      </c>
      <c r="L46" s="298">
        <v>0</v>
      </c>
      <c r="M46" s="298">
        <v>2000</v>
      </c>
      <c r="N46" s="298">
        <v>2000</v>
      </c>
      <c r="O46" s="298">
        <v>2000</v>
      </c>
      <c r="P46" s="298">
        <f t="shared" si="0"/>
        <v>6000</v>
      </c>
      <c r="Q46" s="158"/>
    </row>
    <row r="47" spans="1:17" s="110" customFormat="1" ht="13.5" customHeight="1">
      <c r="A47" s="38" t="str">
        <f>'PEP C '!A60</f>
        <v>2.3.1</v>
      </c>
      <c r="B47" s="39" t="str">
        <f>'PEP C '!B60</f>
        <v>Diseño complementario para el mantenimiento y actualización del RUB</v>
      </c>
      <c r="C47" s="39"/>
      <c r="D47" s="292">
        <v>0</v>
      </c>
      <c r="E47" s="292">
        <v>0</v>
      </c>
      <c r="F47" s="292">
        <v>0</v>
      </c>
      <c r="G47" s="292">
        <v>0</v>
      </c>
      <c r="H47" s="292">
        <v>0</v>
      </c>
      <c r="I47" s="292">
        <v>0</v>
      </c>
      <c r="J47" s="292">
        <v>0</v>
      </c>
      <c r="K47" s="292">
        <v>0</v>
      </c>
      <c r="L47" s="292">
        <v>0</v>
      </c>
      <c r="M47" s="292">
        <v>2000</v>
      </c>
      <c r="N47" s="292">
        <v>2000</v>
      </c>
      <c r="O47" s="292">
        <v>2000</v>
      </c>
      <c r="P47" s="292">
        <f t="shared" si="0"/>
        <v>6000</v>
      </c>
      <c r="Q47" s="158"/>
    </row>
    <row r="48" spans="1:17" s="110" customFormat="1" ht="13.5" customHeight="1">
      <c r="A48" s="44" t="str">
        <f>'PEP C '!A61</f>
        <v>2.3.1.1</v>
      </c>
      <c r="B48" s="116" t="str">
        <f>'PEP C '!B61</f>
        <v>Contratación de un Consultor para realizar el diseño complementario para el mantenimiento y actualización del RUB</v>
      </c>
      <c r="C48" s="116"/>
      <c r="D48" s="310">
        <v>0</v>
      </c>
      <c r="E48" s="310">
        <v>0</v>
      </c>
      <c r="F48" s="310">
        <v>0</v>
      </c>
      <c r="G48" s="310">
        <v>0</v>
      </c>
      <c r="H48" s="310">
        <v>0</v>
      </c>
      <c r="I48" s="310">
        <v>0</v>
      </c>
      <c r="J48" s="310">
        <v>0</v>
      </c>
      <c r="K48" s="310">
        <v>0</v>
      </c>
      <c r="L48" s="310">
        <v>0</v>
      </c>
      <c r="M48" s="310">
        <v>2000</v>
      </c>
      <c r="N48" s="310">
        <v>2000</v>
      </c>
      <c r="O48" s="310">
        <v>2000</v>
      </c>
      <c r="P48" s="310">
        <f t="shared" si="0"/>
        <v>6000</v>
      </c>
      <c r="Q48" s="158"/>
    </row>
    <row r="49" spans="1:17" s="159" customFormat="1" ht="13.5" customHeight="1">
      <c r="A49" s="27">
        <f>'PEP C '!A62</f>
        <v>3</v>
      </c>
      <c r="B49" s="103" t="str">
        <f>'PEP C '!B62</f>
        <v>Administración, Evaluación y Auditoria</v>
      </c>
      <c r="C49" s="103"/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16250</v>
      </c>
      <c r="K49" s="67">
        <v>16250</v>
      </c>
      <c r="L49" s="67">
        <v>16250</v>
      </c>
      <c r="M49" s="67">
        <v>16250</v>
      </c>
      <c r="N49" s="67">
        <v>12500</v>
      </c>
      <c r="O49" s="67">
        <v>13227.272727272728</v>
      </c>
      <c r="P49" s="67">
        <f t="shared" si="0"/>
        <v>90727.272727272735</v>
      </c>
      <c r="Q49" s="158"/>
    </row>
    <row r="50" spans="1:17" s="110" customFormat="1" ht="13.5" customHeight="1">
      <c r="A50" s="32" t="str">
        <f>'PEP C '!A63</f>
        <v>3.1</v>
      </c>
      <c r="B50" s="33" t="str">
        <f>'PEP C '!B63</f>
        <v>Fortalecimiento institucional (personal RUB en MPD, mobiliario, equipos)</v>
      </c>
      <c r="C50" s="33"/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12500</v>
      </c>
      <c r="K50" s="37">
        <v>12500</v>
      </c>
      <c r="L50" s="37">
        <v>12500</v>
      </c>
      <c r="M50" s="37">
        <v>12500</v>
      </c>
      <c r="N50" s="37">
        <v>12500</v>
      </c>
      <c r="O50" s="37">
        <v>12500</v>
      </c>
      <c r="P50" s="37">
        <f t="shared" si="0"/>
        <v>75000</v>
      </c>
      <c r="Q50" s="158"/>
    </row>
    <row r="51" spans="1:17" s="110" customFormat="1" ht="13.5" customHeight="1">
      <c r="A51" s="38" t="str">
        <f>'PEP C '!A64</f>
        <v>3.1.1</v>
      </c>
      <c r="B51" s="39" t="str">
        <f>'PEP C '!B64</f>
        <v>Equipo UCP</v>
      </c>
      <c r="C51" s="39"/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12500</v>
      </c>
      <c r="K51" s="43">
        <v>12500</v>
      </c>
      <c r="L51" s="43">
        <v>12500</v>
      </c>
      <c r="M51" s="43">
        <v>12500</v>
      </c>
      <c r="N51" s="43">
        <v>12500</v>
      </c>
      <c r="O51" s="43">
        <v>12500</v>
      </c>
      <c r="P51" s="43">
        <f t="shared" si="0"/>
        <v>75000</v>
      </c>
      <c r="Q51" s="158"/>
    </row>
    <row r="52" spans="1:17" s="110" customFormat="1" ht="13.5" customHeight="1">
      <c r="A52" s="44" t="str">
        <f>'PEP C '!A65</f>
        <v>3.1.1.1</v>
      </c>
      <c r="B52" s="116" t="str">
        <f>'PEP C '!B65</f>
        <v>Contratación de Consultores</v>
      </c>
      <c r="C52" s="116"/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12500</v>
      </c>
      <c r="K52" s="49">
        <v>12500</v>
      </c>
      <c r="L52" s="49">
        <v>12500</v>
      </c>
      <c r="M52" s="49">
        <v>12500</v>
      </c>
      <c r="N52" s="49">
        <v>12500</v>
      </c>
      <c r="O52" s="49">
        <v>12500</v>
      </c>
      <c r="P52" s="49">
        <f t="shared" si="0"/>
        <v>75000</v>
      </c>
      <c r="Q52" s="158"/>
    </row>
    <row r="53" spans="1:17" s="110" customFormat="1" ht="13.5" customHeight="1" outlineLevel="1">
      <c r="A53" s="50" t="str">
        <f>'PEP C '!A66</f>
        <v>3.1.1.1.1</v>
      </c>
      <c r="B53" s="51" t="str">
        <f>'PEP C '!B66</f>
        <v>Coordinador del Programa</v>
      </c>
      <c r="C53" s="51"/>
      <c r="D53" s="56">
        <v>0</v>
      </c>
      <c r="E53" s="56">
        <v>0</v>
      </c>
      <c r="F53" s="56">
        <v>0</v>
      </c>
      <c r="G53" s="56">
        <v>0</v>
      </c>
      <c r="H53" s="56">
        <v>0</v>
      </c>
      <c r="I53" s="56">
        <v>0</v>
      </c>
      <c r="J53" s="56">
        <v>2500</v>
      </c>
      <c r="K53" s="56">
        <v>2500</v>
      </c>
      <c r="L53" s="56">
        <v>2500</v>
      </c>
      <c r="M53" s="56">
        <v>2500</v>
      </c>
      <c r="N53" s="56">
        <v>2500</v>
      </c>
      <c r="O53" s="56">
        <v>2500</v>
      </c>
      <c r="P53" s="56">
        <f t="shared" si="0"/>
        <v>15000</v>
      </c>
      <c r="Q53" s="158"/>
    </row>
    <row r="54" spans="1:17" s="159" customFormat="1" ht="13.5" customHeight="1" outlineLevel="1">
      <c r="A54" s="50" t="str">
        <f>'PEP C '!A67</f>
        <v>3.1.1.1.2</v>
      </c>
      <c r="B54" s="51" t="str">
        <f>'PEP C '!B67</f>
        <v>Promotor Social</v>
      </c>
      <c r="C54" s="51"/>
      <c r="D54" s="56">
        <v>0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v>2000</v>
      </c>
      <c r="K54" s="56">
        <v>2000</v>
      </c>
      <c r="L54" s="56">
        <v>2000</v>
      </c>
      <c r="M54" s="56">
        <v>2000</v>
      </c>
      <c r="N54" s="56">
        <v>2000</v>
      </c>
      <c r="O54" s="56">
        <v>2000</v>
      </c>
      <c r="P54" s="56">
        <f t="shared" si="0"/>
        <v>12000</v>
      </c>
      <c r="Q54" s="158"/>
    </row>
    <row r="55" spans="1:17" s="110" customFormat="1" ht="13.5" customHeight="1" outlineLevel="1">
      <c r="A55" s="50" t="str">
        <f>'PEP C '!A68</f>
        <v>3.1.1.1.3</v>
      </c>
      <c r="B55" s="51" t="str">
        <f>'PEP C '!B68</f>
        <v>Estadístico</v>
      </c>
      <c r="C55" s="51"/>
      <c r="D55" s="56"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2000</v>
      </c>
      <c r="K55" s="56">
        <v>2000</v>
      </c>
      <c r="L55" s="56">
        <v>2000</v>
      </c>
      <c r="M55" s="56">
        <v>2000</v>
      </c>
      <c r="N55" s="56">
        <v>2000</v>
      </c>
      <c r="O55" s="56">
        <v>2000</v>
      </c>
      <c r="P55" s="56">
        <f t="shared" si="0"/>
        <v>12000</v>
      </c>
      <c r="Q55" s="158"/>
    </row>
    <row r="56" spans="1:17" ht="13.5" customHeight="1" outlineLevel="1">
      <c r="A56" s="50" t="str">
        <f>'PEP C '!A69</f>
        <v>3.1.1.1.4</v>
      </c>
      <c r="B56" s="51" t="str">
        <f>'PEP C '!B69</f>
        <v>Especialista Informático</v>
      </c>
      <c r="C56" s="51"/>
      <c r="D56" s="56">
        <v>0</v>
      </c>
      <c r="E56" s="56">
        <v>0</v>
      </c>
      <c r="F56" s="56">
        <v>0</v>
      </c>
      <c r="G56" s="56">
        <v>0</v>
      </c>
      <c r="H56" s="56">
        <v>0</v>
      </c>
      <c r="I56" s="56">
        <v>0</v>
      </c>
      <c r="J56" s="56">
        <v>1500</v>
      </c>
      <c r="K56" s="56">
        <v>1500</v>
      </c>
      <c r="L56" s="56">
        <v>1500</v>
      </c>
      <c r="M56" s="56">
        <v>1500</v>
      </c>
      <c r="N56" s="56">
        <v>1500</v>
      </c>
      <c r="O56" s="56">
        <v>1500</v>
      </c>
      <c r="P56" s="56">
        <f t="shared" si="0"/>
        <v>9000</v>
      </c>
      <c r="Q56" s="158"/>
    </row>
    <row r="57" spans="1:17" ht="13.5" customHeight="1" outlineLevel="1">
      <c r="A57" s="50" t="str">
        <f>'PEP C '!A70</f>
        <v>3.1.1.1.5</v>
      </c>
      <c r="B57" s="51" t="str">
        <f>'PEP C '!B70</f>
        <v>Especialista en Adquisiciones</v>
      </c>
      <c r="C57" s="51"/>
      <c r="D57" s="56">
        <v>0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1500</v>
      </c>
      <c r="K57" s="56">
        <v>1500</v>
      </c>
      <c r="L57" s="56">
        <v>1500</v>
      </c>
      <c r="M57" s="56">
        <v>1500</v>
      </c>
      <c r="N57" s="56">
        <v>1500</v>
      </c>
      <c r="O57" s="56">
        <v>1500</v>
      </c>
      <c r="P57" s="56">
        <f t="shared" si="0"/>
        <v>9000</v>
      </c>
      <c r="Q57" s="158"/>
    </row>
    <row r="58" spans="1:17" ht="13.5" customHeight="1" outlineLevel="1">
      <c r="A58" s="50" t="str">
        <f>'PEP C '!A71</f>
        <v>3.1.1.1.6</v>
      </c>
      <c r="B58" s="51" t="str">
        <f>'PEP C '!B71</f>
        <v>Especialista Administrativo Financiero</v>
      </c>
      <c r="C58" s="51"/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1500</v>
      </c>
      <c r="K58" s="56">
        <v>1500</v>
      </c>
      <c r="L58" s="56">
        <v>1500</v>
      </c>
      <c r="M58" s="56">
        <v>1500</v>
      </c>
      <c r="N58" s="56">
        <v>1500</v>
      </c>
      <c r="O58" s="56">
        <v>1500</v>
      </c>
      <c r="P58" s="56">
        <f t="shared" si="0"/>
        <v>9000</v>
      </c>
      <c r="Q58" s="158"/>
    </row>
    <row r="59" spans="1:17" ht="13.5" customHeight="1" outlineLevel="1">
      <c r="A59" s="50" t="str">
        <f>'PEP C '!A72</f>
        <v>3.1.1.1.7</v>
      </c>
      <c r="B59" s="51" t="str">
        <f>'PEP C '!B72</f>
        <v>Especialista en planificación y monitoreo</v>
      </c>
      <c r="C59" s="51"/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1500</v>
      </c>
      <c r="K59" s="56">
        <v>1500</v>
      </c>
      <c r="L59" s="56">
        <v>1500</v>
      </c>
      <c r="M59" s="56">
        <v>1500</v>
      </c>
      <c r="N59" s="56">
        <v>1500</v>
      </c>
      <c r="O59" s="56">
        <v>1500</v>
      </c>
      <c r="P59" s="56">
        <f t="shared" si="0"/>
        <v>9000</v>
      </c>
      <c r="Q59" s="158"/>
    </row>
    <row r="60" spans="1:17" ht="13.5" customHeight="1">
      <c r="A60" s="177" t="str">
        <f>'PEP C '!A73</f>
        <v>3.2</v>
      </c>
      <c r="B60" s="178" t="str">
        <f>'PEP C '!B73</f>
        <v xml:space="preserve">Evaluación del Programa </v>
      </c>
      <c r="C60" s="178"/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3750</v>
      </c>
      <c r="K60" s="37">
        <v>3750</v>
      </c>
      <c r="L60" s="37">
        <v>3750</v>
      </c>
      <c r="M60" s="37">
        <v>3750</v>
      </c>
      <c r="N60" s="37">
        <v>0</v>
      </c>
      <c r="O60" s="37">
        <v>0</v>
      </c>
      <c r="P60" s="37">
        <f t="shared" si="0"/>
        <v>15000</v>
      </c>
      <c r="Q60" s="158"/>
    </row>
    <row r="61" spans="1:17" ht="13.5" customHeight="1">
      <c r="A61" s="183" t="str">
        <f>'PEP C '!A74</f>
        <v>3.2.1</v>
      </c>
      <c r="B61" s="184" t="str">
        <f>'PEP C '!B74</f>
        <v xml:space="preserve">Evaluación del programa (metodología reflexiva) </v>
      </c>
      <c r="C61" s="184"/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3750</v>
      </c>
      <c r="K61" s="43">
        <v>3750</v>
      </c>
      <c r="L61" s="43">
        <v>3750</v>
      </c>
      <c r="M61" s="43">
        <v>3750</v>
      </c>
      <c r="N61" s="43">
        <v>0</v>
      </c>
      <c r="O61" s="43">
        <v>0</v>
      </c>
      <c r="P61" s="43">
        <f t="shared" si="0"/>
        <v>15000</v>
      </c>
      <c r="Q61" s="158"/>
    </row>
    <row r="62" spans="1:17" ht="13.5" customHeight="1">
      <c r="A62" s="189" t="str">
        <f>'PEP C '!A75</f>
        <v>3.2.1.1</v>
      </c>
      <c r="B62" s="232" t="str">
        <f>'PEP C '!B75</f>
        <v>Contratación de un Consultores</v>
      </c>
      <c r="C62" s="232"/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3750</v>
      </c>
      <c r="K62" s="49">
        <v>3750</v>
      </c>
      <c r="L62" s="49">
        <v>3750</v>
      </c>
      <c r="M62" s="49">
        <v>3750</v>
      </c>
      <c r="N62" s="49">
        <v>0</v>
      </c>
      <c r="O62" s="49">
        <v>0</v>
      </c>
      <c r="P62" s="49">
        <f t="shared" si="0"/>
        <v>15000</v>
      </c>
      <c r="Q62" s="158"/>
    </row>
    <row r="63" spans="1:17" ht="13.5" customHeight="1">
      <c r="A63" s="189" t="str">
        <f>'PEP C '!A76</f>
        <v>3.2.1.2</v>
      </c>
      <c r="B63" s="232" t="str">
        <f>'PEP C '!B76</f>
        <v>Contratación de un Consultores</v>
      </c>
      <c r="C63" s="232"/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f t="shared" si="0"/>
        <v>0</v>
      </c>
      <c r="Q63" s="158"/>
    </row>
    <row r="64" spans="1:17" ht="13.5" customHeight="1">
      <c r="A64" s="183" t="str">
        <f>'PEP C '!A77</f>
        <v>3.2.2</v>
      </c>
      <c r="B64" s="184" t="str">
        <f>'PEP C '!B77</f>
        <v>Evaluación de procesos operativos de la implementación del Programa</v>
      </c>
      <c r="C64" s="184"/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f t="shared" si="0"/>
        <v>0</v>
      </c>
      <c r="Q64" s="158"/>
    </row>
    <row r="65" spans="1:17" ht="13.5" customHeight="1">
      <c r="A65" s="189" t="str">
        <f>'PEP C '!A78</f>
        <v>3.2.2.1</v>
      </c>
      <c r="B65" s="199" t="str">
        <f>'PEP C '!B78</f>
        <v>Contratación de un Consultor</v>
      </c>
      <c r="C65" s="199"/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49">
        <f t="shared" si="0"/>
        <v>0</v>
      </c>
      <c r="Q65" s="158"/>
    </row>
    <row r="66" spans="1:17" ht="13.5" customHeight="1">
      <c r="A66" s="183" t="str">
        <f>'PEP C '!A79</f>
        <v>3.2.3</v>
      </c>
      <c r="B66" s="184" t="str">
        <f>'PEP C '!B79</f>
        <v>Evaluación costo-beneficio al inicio y final del Programa</v>
      </c>
      <c r="C66" s="184"/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f t="shared" si="0"/>
        <v>0</v>
      </c>
    </row>
    <row r="67" spans="1:17" ht="13.5" customHeight="1">
      <c r="A67" s="189" t="str">
        <f>'PEP C '!A80</f>
        <v>3.2.3.1</v>
      </c>
      <c r="B67" s="199" t="str">
        <f>'PEP C '!B80</f>
        <v>Contratación de un Consultor</v>
      </c>
      <c r="C67" s="199"/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f t="shared" si="0"/>
        <v>0</v>
      </c>
    </row>
    <row r="68" spans="1:17" ht="13.5" customHeight="1">
      <c r="A68" s="177" t="str">
        <f>'PEP C '!A81</f>
        <v>3.3</v>
      </c>
      <c r="B68" s="178" t="str">
        <f>'PEP C '!B81</f>
        <v>Auditoria financiera</v>
      </c>
      <c r="C68" s="178"/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727.27272727272725</v>
      </c>
      <c r="P68" s="37">
        <f t="shared" si="0"/>
        <v>727.27272727272725</v>
      </c>
    </row>
    <row r="69" spans="1:17" ht="13.5" customHeight="1">
      <c r="A69" s="183" t="str">
        <f>'PEP C '!A82</f>
        <v>3.3.1</v>
      </c>
      <c r="B69" s="184" t="str">
        <f>'PEP C '!B82</f>
        <v>Contratación de una firma de Auditores independientes</v>
      </c>
      <c r="C69" s="184"/>
      <c r="D69" s="74">
        <v>0</v>
      </c>
      <c r="E69" s="74">
        <v>0</v>
      </c>
      <c r="F69" s="74">
        <v>0</v>
      </c>
      <c r="G69" s="74">
        <v>0</v>
      </c>
      <c r="H69" s="74">
        <v>0</v>
      </c>
      <c r="I69" s="74">
        <v>0</v>
      </c>
      <c r="J69" s="74">
        <v>0</v>
      </c>
      <c r="K69" s="74">
        <v>0</v>
      </c>
      <c r="L69" s="74">
        <v>0</v>
      </c>
      <c r="M69" s="74">
        <v>0</v>
      </c>
      <c r="N69" s="74">
        <v>0</v>
      </c>
      <c r="O69" s="74">
        <v>727.27272727272725</v>
      </c>
      <c r="P69" s="74">
        <f t="shared" ref="P69:P73" si="1">SUM(D69:O69)</f>
        <v>727.27272727272725</v>
      </c>
    </row>
    <row r="70" spans="1:17" ht="13.5" customHeight="1">
      <c r="A70" s="189" t="str">
        <f>'PEP C '!A83</f>
        <v>3.3.1.1</v>
      </c>
      <c r="B70" s="199" t="str">
        <f>'PEP C '!B83</f>
        <v>Contratación de un Consultor</v>
      </c>
      <c r="C70" s="199"/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727.27272727272725</v>
      </c>
      <c r="P70" s="49">
        <f t="shared" si="1"/>
        <v>727.27272727272725</v>
      </c>
    </row>
    <row r="71" spans="1:17" ht="13.5" customHeight="1">
      <c r="A71" s="171">
        <f>'PEP C '!A84</f>
        <v>4</v>
      </c>
      <c r="B71" s="172" t="str">
        <f>'PEP C '!B84</f>
        <v>Imprevistos</v>
      </c>
      <c r="C71" s="172"/>
      <c r="D71" s="67">
        <v>0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12022.727272727272</v>
      </c>
      <c r="P71" s="67">
        <f t="shared" si="1"/>
        <v>12022.727272727272</v>
      </c>
    </row>
    <row r="72" spans="1:17" ht="13.5" customHeight="1">
      <c r="A72" s="177" t="str">
        <f>'PEP C '!A85</f>
        <v>4.1</v>
      </c>
      <c r="B72" s="178" t="str">
        <f>'PEP C '!B85</f>
        <v xml:space="preserve">Imprevistos </v>
      </c>
      <c r="C72" s="178"/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12022.727272727272</v>
      </c>
      <c r="P72" s="37">
        <f t="shared" si="1"/>
        <v>12022.727272727272</v>
      </c>
    </row>
    <row r="73" spans="1:17" ht="13.5" customHeight="1">
      <c r="A73" s="189" t="str">
        <f>'PEP C '!A86</f>
        <v>4.1.1.</v>
      </c>
      <c r="B73" s="199" t="str">
        <f>'PEP C '!B86</f>
        <v>Imprevistos</v>
      </c>
      <c r="C73" s="199"/>
      <c r="D73" s="311">
        <v>0</v>
      </c>
      <c r="E73" s="311">
        <v>0</v>
      </c>
      <c r="F73" s="311">
        <v>0</v>
      </c>
      <c r="G73" s="311">
        <v>0</v>
      </c>
      <c r="H73" s="311">
        <v>0</v>
      </c>
      <c r="I73" s="311">
        <v>0</v>
      </c>
      <c r="J73" s="311">
        <v>0</v>
      </c>
      <c r="K73" s="311">
        <v>0</v>
      </c>
      <c r="L73" s="311">
        <v>0</v>
      </c>
      <c r="M73" s="311">
        <v>0</v>
      </c>
      <c r="N73" s="311">
        <v>0</v>
      </c>
      <c r="O73" s="311">
        <v>12022.727272727272</v>
      </c>
      <c r="P73" s="311">
        <f t="shared" si="1"/>
        <v>12022.727272727272</v>
      </c>
    </row>
    <row r="74" spans="1:17" s="244" customFormat="1" ht="13.5" customHeight="1">
      <c r="A74" s="238">
        <f>'PEP C '!A87</f>
        <v>0</v>
      </c>
      <c r="B74" s="218" t="str">
        <f>'PEP C '!B87</f>
        <v>TOTAL</v>
      </c>
      <c r="C74" s="218"/>
      <c r="D74" s="312">
        <v>0</v>
      </c>
      <c r="E74" s="312">
        <v>0</v>
      </c>
      <c r="F74" s="312">
        <v>0</v>
      </c>
      <c r="G74" s="312">
        <v>0</v>
      </c>
      <c r="H74" s="312">
        <v>0</v>
      </c>
      <c r="I74" s="312">
        <v>0</v>
      </c>
      <c r="J74" s="312">
        <v>16250</v>
      </c>
      <c r="K74" s="312">
        <v>17709.45945945946</v>
      </c>
      <c r="L74" s="312">
        <v>17709.45945945946</v>
      </c>
      <c r="M74" s="312">
        <v>26274.676850763808</v>
      </c>
      <c r="N74" s="312">
        <v>522524.67685076379</v>
      </c>
      <c r="O74" s="312">
        <v>35274.676850763804</v>
      </c>
      <c r="P74" s="312">
        <f>SUM(D74:O74)</f>
        <v>635742.94947121036</v>
      </c>
    </row>
    <row r="75" spans="1:17" ht="13.5" customHeight="1"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</row>
    <row r="76" spans="1:17" ht="13.5" customHeight="1"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</row>
    <row r="77" spans="1:17" ht="13.5" customHeight="1">
      <c r="O77" s="245"/>
      <c r="P77" s="245"/>
    </row>
  </sheetData>
  <mergeCells count="5">
    <mergeCell ref="B3:B4"/>
    <mergeCell ref="C3:C4"/>
    <mergeCell ref="D3:P3"/>
    <mergeCell ref="B1:P1"/>
    <mergeCell ref="B2:P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outlinePr summaryBelow="0"/>
  </sheetPr>
  <dimension ref="A1:N108"/>
  <sheetViews>
    <sheetView showGridLines="0" zoomScale="80" zoomScaleNormal="80" workbookViewId="0">
      <pane xSplit="1" ySplit="4" topLeftCell="B44" activePane="bottomRight" state="frozen"/>
      <selection pane="topRight" activeCell="B1" sqref="B1"/>
      <selection pane="bottomLeft" activeCell="A5" sqref="A5"/>
      <selection pane="bottomRight" activeCell="P22" sqref="P22"/>
    </sheetView>
  </sheetViews>
  <sheetFormatPr defaultColWidth="11.42578125" defaultRowHeight="12.75"/>
  <cols>
    <col min="1" max="1" width="9.28515625" style="1" customWidth="1"/>
    <col min="2" max="2" width="47.42578125" style="110" customWidth="1"/>
    <col min="3" max="3" width="11.85546875" style="11" customWidth="1"/>
    <col min="4" max="4" width="18.7109375" style="284" hidden="1" customWidth="1"/>
    <col min="5" max="5" width="19.85546875" style="11" hidden="1" customWidth="1"/>
    <col min="6" max="6" width="9.5703125" style="11" customWidth="1"/>
    <col min="7" max="8" width="10.85546875" style="17" customWidth="1"/>
    <col min="9" max="9" width="11.140625" style="9" customWidth="1"/>
    <col min="10" max="10" width="16.42578125" style="9" bestFit="1" customWidth="1"/>
    <col min="11" max="11" width="17.5703125" style="9" bestFit="1" customWidth="1"/>
    <col min="12" max="12" width="12.7109375" style="9" bestFit="1" customWidth="1"/>
    <col min="13" max="13" width="16.42578125" style="7" bestFit="1" customWidth="1"/>
    <col min="14" max="14" width="14.140625" style="9" bestFit="1" customWidth="1"/>
    <col min="15" max="237" width="11.42578125" style="4"/>
    <col min="238" max="238" width="44.42578125" style="4" customWidth="1"/>
    <col min="239" max="239" width="13" style="4" customWidth="1"/>
    <col min="240" max="245" width="2" style="4" customWidth="1"/>
    <col min="246" max="246" width="2.42578125" style="4" customWidth="1"/>
    <col min="247" max="247" width="3" style="4" customWidth="1"/>
    <col min="248" max="250" width="2" style="4" customWidth="1"/>
    <col min="251" max="251" width="2.85546875" style="4" customWidth="1"/>
    <col min="252" max="252" width="3" style="4" customWidth="1"/>
    <col min="253" max="253" width="2.7109375" style="4" customWidth="1"/>
    <col min="254" max="254" width="2.42578125" style="4" customWidth="1"/>
    <col min="255" max="255" width="3.28515625" style="4" customWidth="1"/>
    <col min="256" max="256" width="3.5703125" style="4" customWidth="1"/>
    <col min="257" max="257" width="4" style="4" customWidth="1"/>
    <col min="258" max="258" width="3.42578125" style="4" customWidth="1"/>
    <col min="259" max="259" width="3" style="4" customWidth="1"/>
    <col min="260" max="493" width="11.42578125" style="4"/>
    <col min="494" max="494" width="44.42578125" style="4" customWidth="1"/>
    <col min="495" max="495" width="13" style="4" customWidth="1"/>
    <col min="496" max="501" width="2" style="4" customWidth="1"/>
    <col min="502" max="502" width="2.42578125" style="4" customWidth="1"/>
    <col min="503" max="503" width="3" style="4" customWidth="1"/>
    <col min="504" max="506" width="2" style="4" customWidth="1"/>
    <col min="507" max="507" width="2.85546875" style="4" customWidth="1"/>
    <col min="508" max="508" width="3" style="4" customWidth="1"/>
    <col min="509" max="509" width="2.7109375" style="4" customWidth="1"/>
    <col min="510" max="510" width="2.42578125" style="4" customWidth="1"/>
    <col min="511" max="511" width="3.28515625" style="4" customWidth="1"/>
    <col min="512" max="512" width="3.5703125" style="4" customWidth="1"/>
    <col min="513" max="513" width="4" style="4" customWidth="1"/>
    <col min="514" max="514" width="3.42578125" style="4" customWidth="1"/>
    <col min="515" max="515" width="3" style="4" customWidth="1"/>
    <col min="516" max="749" width="11.42578125" style="4"/>
    <col min="750" max="750" width="44.42578125" style="4" customWidth="1"/>
    <col min="751" max="751" width="13" style="4" customWidth="1"/>
    <col min="752" max="757" width="2" style="4" customWidth="1"/>
    <col min="758" max="758" width="2.42578125" style="4" customWidth="1"/>
    <col min="759" max="759" width="3" style="4" customWidth="1"/>
    <col min="760" max="762" width="2" style="4" customWidth="1"/>
    <col min="763" max="763" width="2.85546875" style="4" customWidth="1"/>
    <col min="764" max="764" width="3" style="4" customWidth="1"/>
    <col min="765" max="765" width="2.7109375" style="4" customWidth="1"/>
    <col min="766" max="766" width="2.42578125" style="4" customWidth="1"/>
    <col min="767" max="767" width="3.28515625" style="4" customWidth="1"/>
    <col min="768" max="768" width="3.5703125" style="4" customWidth="1"/>
    <col min="769" max="769" width="4" style="4" customWidth="1"/>
    <col min="770" max="770" width="3.42578125" style="4" customWidth="1"/>
    <col min="771" max="771" width="3" style="4" customWidth="1"/>
    <col min="772" max="1005" width="11.42578125" style="4"/>
    <col min="1006" max="1006" width="44.42578125" style="4" customWidth="1"/>
    <col min="1007" max="1007" width="13" style="4" customWidth="1"/>
    <col min="1008" max="1013" width="2" style="4" customWidth="1"/>
    <col min="1014" max="1014" width="2.42578125" style="4" customWidth="1"/>
    <col min="1015" max="1015" width="3" style="4" customWidth="1"/>
    <col min="1016" max="1018" width="2" style="4" customWidth="1"/>
    <col min="1019" max="1019" width="2.85546875" style="4" customWidth="1"/>
    <col min="1020" max="1020" width="3" style="4" customWidth="1"/>
    <col min="1021" max="1021" width="2.7109375" style="4" customWidth="1"/>
    <col min="1022" max="1022" width="2.42578125" style="4" customWidth="1"/>
    <col min="1023" max="1023" width="3.28515625" style="4" customWidth="1"/>
    <col min="1024" max="1024" width="3.5703125" style="4" customWidth="1"/>
    <col min="1025" max="1025" width="4" style="4" customWidth="1"/>
    <col min="1026" max="1026" width="3.42578125" style="4" customWidth="1"/>
    <col min="1027" max="1027" width="3" style="4" customWidth="1"/>
    <col min="1028" max="1261" width="11.42578125" style="4"/>
    <col min="1262" max="1262" width="44.42578125" style="4" customWidth="1"/>
    <col min="1263" max="1263" width="13" style="4" customWidth="1"/>
    <col min="1264" max="1269" width="2" style="4" customWidth="1"/>
    <col min="1270" max="1270" width="2.42578125" style="4" customWidth="1"/>
    <col min="1271" max="1271" width="3" style="4" customWidth="1"/>
    <col min="1272" max="1274" width="2" style="4" customWidth="1"/>
    <col min="1275" max="1275" width="2.85546875" style="4" customWidth="1"/>
    <col min="1276" max="1276" width="3" style="4" customWidth="1"/>
    <col min="1277" max="1277" width="2.7109375" style="4" customWidth="1"/>
    <col min="1278" max="1278" width="2.42578125" style="4" customWidth="1"/>
    <col min="1279" max="1279" width="3.28515625" style="4" customWidth="1"/>
    <col min="1280" max="1280" width="3.5703125" style="4" customWidth="1"/>
    <col min="1281" max="1281" width="4" style="4" customWidth="1"/>
    <col min="1282" max="1282" width="3.42578125" style="4" customWidth="1"/>
    <col min="1283" max="1283" width="3" style="4" customWidth="1"/>
    <col min="1284" max="1517" width="11.42578125" style="4"/>
    <col min="1518" max="1518" width="44.42578125" style="4" customWidth="1"/>
    <col min="1519" max="1519" width="13" style="4" customWidth="1"/>
    <col min="1520" max="1525" width="2" style="4" customWidth="1"/>
    <col min="1526" max="1526" width="2.42578125" style="4" customWidth="1"/>
    <col min="1527" max="1527" width="3" style="4" customWidth="1"/>
    <col min="1528" max="1530" width="2" style="4" customWidth="1"/>
    <col min="1531" max="1531" width="2.85546875" style="4" customWidth="1"/>
    <col min="1532" max="1532" width="3" style="4" customWidth="1"/>
    <col min="1533" max="1533" width="2.7109375" style="4" customWidth="1"/>
    <col min="1534" max="1534" width="2.42578125" style="4" customWidth="1"/>
    <col min="1535" max="1535" width="3.28515625" style="4" customWidth="1"/>
    <col min="1536" max="1536" width="3.5703125" style="4" customWidth="1"/>
    <col min="1537" max="1537" width="4" style="4" customWidth="1"/>
    <col min="1538" max="1538" width="3.42578125" style="4" customWidth="1"/>
    <col min="1539" max="1539" width="3" style="4" customWidth="1"/>
    <col min="1540" max="1773" width="11.42578125" style="4"/>
    <col min="1774" max="1774" width="44.42578125" style="4" customWidth="1"/>
    <col min="1775" max="1775" width="13" style="4" customWidth="1"/>
    <col min="1776" max="1781" width="2" style="4" customWidth="1"/>
    <col min="1782" max="1782" width="2.42578125" style="4" customWidth="1"/>
    <col min="1783" max="1783" width="3" style="4" customWidth="1"/>
    <col min="1784" max="1786" width="2" style="4" customWidth="1"/>
    <col min="1787" max="1787" width="2.85546875" style="4" customWidth="1"/>
    <col min="1788" max="1788" width="3" style="4" customWidth="1"/>
    <col min="1789" max="1789" width="2.7109375" style="4" customWidth="1"/>
    <col min="1790" max="1790" width="2.42578125" style="4" customWidth="1"/>
    <col min="1791" max="1791" width="3.28515625" style="4" customWidth="1"/>
    <col min="1792" max="1792" width="3.5703125" style="4" customWidth="1"/>
    <col min="1793" max="1793" width="4" style="4" customWidth="1"/>
    <col min="1794" max="1794" width="3.42578125" style="4" customWidth="1"/>
    <col min="1795" max="1795" width="3" style="4" customWidth="1"/>
    <col min="1796" max="2029" width="11.42578125" style="4"/>
    <col min="2030" max="2030" width="44.42578125" style="4" customWidth="1"/>
    <col min="2031" max="2031" width="13" style="4" customWidth="1"/>
    <col min="2032" max="2037" width="2" style="4" customWidth="1"/>
    <col min="2038" max="2038" width="2.42578125" style="4" customWidth="1"/>
    <col min="2039" max="2039" width="3" style="4" customWidth="1"/>
    <col min="2040" max="2042" width="2" style="4" customWidth="1"/>
    <col min="2043" max="2043" width="2.85546875" style="4" customWidth="1"/>
    <col min="2044" max="2044" width="3" style="4" customWidth="1"/>
    <col min="2045" max="2045" width="2.7109375" style="4" customWidth="1"/>
    <col min="2046" max="2046" width="2.42578125" style="4" customWidth="1"/>
    <col min="2047" max="2047" width="3.28515625" style="4" customWidth="1"/>
    <col min="2048" max="2048" width="3.5703125" style="4" customWidth="1"/>
    <col min="2049" max="2049" width="4" style="4" customWidth="1"/>
    <col min="2050" max="2050" width="3.42578125" style="4" customWidth="1"/>
    <col min="2051" max="2051" width="3" style="4" customWidth="1"/>
    <col min="2052" max="2285" width="11.42578125" style="4"/>
    <col min="2286" max="2286" width="44.42578125" style="4" customWidth="1"/>
    <col min="2287" max="2287" width="13" style="4" customWidth="1"/>
    <col min="2288" max="2293" width="2" style="4" customWidth="1"/>
    <col min="2294" max="2294" width="2.42578125" style="4" customWidth="1"/>
    <col min="2295" max="2295" width="3" style="4" customWidth="1"/>
    <col min="2296" max="2298" width="2" style="4" customWidth="1"/>
    <col min="2299" max="2299" width="2.85546875" style="4" customWidth="1"/>
    <col min="2300" max="2300" width="3" style="4" customWidth="1"/>
    <col min="2301" max="2301" width="2.7109375" style="4" customWidth="1"/>
    <col min="2302" max="2302" width="2.42578125" style="4" customWidth="1"/>
    <col min="2303" max="2303" width="3.28515625" style="4" customWidth="1"/>
    <col min="2304" max="2304" width="3.5703125" style="4" customWidth="1"/>
    <col min="2305" max="2305" width="4" style="4" customWidth="1"/>
    <col min="2306" max="2306" width="3.42578125" style="4" customWidth="1"/>
    <col min="2307" max="2307" width="3" style="4" customWidth="1"/>
    <col min="2308" max="2541" width="11.42578125" style="4"/>
    <col min="2542" max="2542" width="44.42578125" style="4" customWidth="1"/>
    <col min="2543" max="2543" width="13" style="4" customWidth="1"/>
    <col min="2544" max="2549" width="2" style="4" customWidth="1"/>
    <col min="2550" max="2550" width="2.42578125" style="4" customWidth="1"/>
    <col min="2551" max="2551" width="3" style="4" customWidth="1"/>
    <col min="2552" max="2554" width="2" style="4" customWidth="1"/>
    <col min="2555" max="2555" width="2.85546875" style="4" customWidth="1"/>
    <col min="2556" max="2556" width="3" style="4" customWidth="1"/>
    <col min="2557" max="2557" width="2.7109375" style="4" customWidth="1"/>
    <col min="2558" max="2558" width="2.42578125" style="4" customWidth="1"/>
    <col min="2559" max="2559" width="3.28515625" style="4" customWidth="1"/>
    <col min="2560" max="2560" width="3.5703125" style="4" customWidth="1"/>
    <col min="2561" max="2561" width="4" style="4" customWidth="1"/>
    <col min="2562" max="2562" width="3.42578125" style="4" customWidth="1"/>
    <col min="2563" max="2563" width="3" style="4" customWidth="1"/>
    <col min="2564" max="2797" width="11.42578125" style="4"/>
    <col min="2798" max="2798" width="44.42578125" style="4" customWidth="1"/>
    <col min="2799" max="2799" width="13" style="4" customWidth="1"/>
    <col min="2800" max="2805" width="2" style="4" customWidth="1"/>
    <col min="2806" max="2806" width="2.42578125" style="4" customWidth="1"/>
    <col min="2807" max="2807" width="3" style="4" customWidth="1"/>
    <col min="2808" max="2810" width="2" style="4" customWidth="1"/>
    <col min="2811" max="2811" width="2.85546875" style="4" customWidth="1"/>
    <col min="2812" max="2812" width="3" style="4" customWidth="1"/>
    <col min="2813" max="2813" width="2.7109375" style="4" customWidth="1"/>
    <col min="2814" max="2814" width="2.42578125" style="4" customWidth="1"/>
    <col min="2815" max="2815" width="3.28515625" style="4" customWidth="1"/>
    <col min="2816" max="2816" width="3.5703125" style="4" customWidth="1"/>
    <col min="2817" max="2817" width="4" style="4" customWidth="1"/>
    <col min="2818" max="2818" width="3.42578125" style="4" customWidth="1"/>
    <col min="2819" max="2819" width="3" style="4" customWidth="1"/>
    <col min="2820" max="3053" width="11.42578125" style="4"/>
    <col min="3054" max="3054" width="44.42578125" style="4" customWidth="1"/>
    <col min="3055" max="3055" width="13" style="4" customWidth="1"/>
    <col min="3056" max="3061" width="2" style="4" customWidth="1"/>
    <col min="3062" max="3062" width="2.42578125" style="4" customWidth="1"/>
    <col min="3063" max="3063" width="3" style="4" customWidth="1"/>
    <col min="3064" max="3066" width="2" style="4" customWidth="1"/>
    <col min="3067" max="3067" width="2.85546875" style="4" customWidth="1"/>
    <col min="3068" max="3068" width="3" style="4" customWidth="1"/>
    <col min="3069" max="3069" width="2.7109375" style="4" customWidth="1"/>
    <col min="3070" max="3070" width="2.42578125" style="4" customWidth="1"/>
    <col min="3071" max="3071" width="3.28515625" style="4" customWidth="1"/>
    <col min="3072" max="3072" width="3.5703125" style="4" customWidth="1"/>
    <col min="3073" max="3073" width="4" style="4" customWidth="1"/>
    <col min="3074" max="3074" width="3.42578125" style="4" customWidth="1"/>
    <col min="3075" max="3075" width="3" style="4" customWidth="1"/>
    <col min="3076" max="3309" width="11.42578125" style="4"/>
    <col min="3310" max="3310" width="44.42578125" style="4" customWidth="1"/>
    <col min="3311" max="3311" width="13" style="4" customWidth="1"/>
    <col min="3312" max="3317" width="2" style="4" customWidth="1"/>
    <col min="3318" max="3318" width="2.42578125" style="4" customWidth="1"/>
    <col min="3319" max="3319" width="3" style="4" customWidth="1"/>
    <col min="3320" max="3322" width="2" style="4" customWidth="1"/>
    <col min="3323" max="3323" width="2.85546875" style="4" customWidth="1"/>
    <col min="3324" max="3324" width="3" style="4" customWidth="1"/>
    <col min="3325" max="3325" width="2.7109375" style="4" customWidth="1"/>
    <col min="3326" max="3326" width="2.42578125" style="4" customWidth="1"/>
    <col min="3327" max="3327" width="3.28515625" style="4" customWidth="1"/>
    <col min="3328" max="3328" width="3.5703125" style="4" customWidth="1"/>
    <col min="3329" max="3329" width="4" style="4" customWidth="1"/>
    <col min="3330" max="3330" width="3.42578125" style="4" customWidth="1"/>
    <col min="3331" max="3331" width="3" style="4" customWidth="1"/>
    <col min="3332" max="3565" width="11.42578125" style="4"/>
    <col min="3566" max="3566" width="44.42578125" style="4" customWidth="1"/>
    <col min="3567" max="3567" width="13" style="4" customWidth="1"/>
    <col min="3568" max="3573" width="2" style="4" customWidth="1"/>
    <col min="3574" max="3574" width="2.42578125" style="4" customWidth="1"/>
    <col min="3575" max="3575" width="3" style="4" customWidth="1"/>
    <col min="3576" max="3578" width="2" style="4" customWidth="1"/>
    <col min="3579" max="3579" width="2.85546875" style="4" customWidth="1"/>
    <col min="3580" max="3580" width="3" style="4" customWidth="1"/>
    <col min="3581" max="3581" width="2.7109375" style="4" customWidth="1"/>
    <col min="3582" max="3582" width="2.42578125" style="4" customWidth="1"/>
    <col min="3583" max="3583" width="3.28515625" style="4" customWidth="1"/>
    <col min="3584" max="3584" width="3.5703125" style="4" customWidth="1"/>
    <col min="3585" max="3585" width="4" style="4" customWidth="1"/>
    <col min="3586" max="3586" width="3.42578125" style="4" customWidth="1"/>
    <col min="3587" max="3587" width="3" style="4" customWidth="1"/>
    <col min="3588" max="3821" width="11.42578125" style="4"/>
    <col min="3822" max="3822" width="44.42578125" style="4" customWidth="1"/>
    <col min="3823" max="3823" width="13" style="4" customWidth="1"/>
    <col min="3824" max="3829" width="2" style="4" customWidth="1"/>
    <col min="3830" max="3830" width="2.42578125" style="4" customWidth="1"/>
    <col min="3831" max="3831" width="3" style="4" customWidth="1"/>
    <col min="3832" max="3834" width="2" style="4" customWidth="1"/>
    <col min="3835" max="3835" width="2.85546875" style="4" customWidth="1"/>
    <col min="3836" max="3836" width="3" style="4" customWidth="1"/>
    <col min="3837" max="3837" width="2.7109375" style="4" customWidth="1"/>
    <col min="3838" max="3838" width="2.42578125" style="4" customWidth="1"/>
    <col min="3839" max="3839" width="3.28515625" style="4" customWidth="1"/>
    <col min="3840" max="3840" width="3.5703125" style="4" customWidth="1"/>
    <col min="3841" max="3841" width="4" style="4" customWidth="1"/>
    <col min="3842" max="3842" width="3.42578125" style="4" customWidth="1"/>
    <col min="3843" max="3843" width="3" style="4" customWidth="1"/>
    <col min="3844" max="4077" width="11.42578125" style="4"/>
    <col min="4078" max="4078" width="44.42578125" style="4" customWidth="1"/>
    <col min="4079" max="4079" width="13" style="4" customWidth="1"/>
    <col min="4080" max="4085" width="2" style="4" customWidth="1"/>
    <col min="4086" max="4086" width="2.42578125" style="4" customWidth="1"/>
    <col min="4087" max="4087" width="3" style="4" customWidth="1"/>
    <col min="4088" max="4090" width="2" style="4" customWidth="1"/>
    <col min="4091" max="4091" width="2.85546875" style="4" customWidth="1"/>
    <col min="4092" max="4092" width="3" style="4" customWidth="1"/>
    <col min="4093" max="4093" width="2.7109375" style="4" customWidth="1"/>
    <col min="4094" max="4094" width="2.42578125" style="4" customWidth="1"/>
    <col min="4095" max="4095" width="3.28515625" style="4" customWidth="1"/>
    <col min="4096" max="4096" width="3.5703125" style="4" customWidth="1"/>
    <col min="4097" max="4097" width="4" style="4" customWidth="1"/>
    <col min="4098" max="4098" width="3.42578125" style="4" customWidth="1"/>
    <col min="4099" max="4099" width="3" style="4" customWidth="1"/>
    <col min="4100" max="4333" width="11.42578125" style="4"/>
    <col min="4334" max="4334" width="44.42578125" style="4" customWidth="1"/>
    <col min="4335" max="4335" width="13" style="4" customWidth="1"/>
    <col min="4336" max="4341" width="2" style="4" customWidth="1"/>
    <col min="4342" max="4342" width="2.42578125" style="4" customWidth="1"/>
    <col min="4343" max="4343" width="3" style="4" customWidth="1"/>
    <col min="4344" max="4346" width="2" style="4" customWidth="1"/>
    <col min="4347" max="4347" width="2.85546875" style="4" customWidth="1"/>
    <col min="4348" max="4348" width="3" style="4" customWidth="1"/>
    <col min="4349" max="4349" width="2.7109375" style="4" customWidth="1"/>
    <col min="4350" max="4350" width="2.42578125" style="4" customWidth="1"/>
    <col min="4351" max="4351" width="3.28515625" style="4" customWidth="1"/>
    <col min="4352" max="4352" width="3.5703125" style="4" customWidth="1"/>
    <col min="4353" max="4353" width="4" style="4" customWidth="1"/>
    <col min="4354" max="4354" width="3.42578125" style="4" customWidth="1"/>
    <col min="4355" max="4355" width="3" style="4" customWidth="1"/>
    <col min="4356" max="4589" width="11.42578125" style="4"/>
    <col min="4590" max="4590" width="44.42578125" style="4" customWidth="1"/>
    <col min="4591" max="4591" width="13" style="4" customWidth="1"/>
    <col min="4592" max="4597" width="2" style="4" customWidth="1"/>
    <col min="4598" max="4598" width="2.42578125" style="4" customWidth="1"/>
    <col min="4599" max="4599" width="3" style="4" customWidth="1"/>
    <col min="4600" max="4602" width="2" style="4" customWidth="1"/>
    <col min="4603" max="4603" width="2.85546875" style="4" customWidth="1"/>
    <col min="4604" max="4604" width="3" style="4" customWidth="1"/>
    <col min="4605" max="4605" width="2.7109375" style="4" customWidth="1"/>
    <col min="4606" max="4606" width="2.42578125" style="4" customWidth="1"/>
    <col min="4607" max="4607" width="3.28515625" style="4" customWidth="1"/>
    <col min="4608" max="4608" width="3.5703125" style="4" customWidth="1"/>
    <col min="4609" max="4609" width="4" style="4" customWidth="1"/>
    <col min="4610" max="4610" width="3.42578125" style="4" customWidth="1"/>
    <col min="4611" max="4611" width="3" style="4" customWidth="1"/>
    <col min="4612" max="4845" width="11.42578125" style="4"/>
    <col min="4846" max="4846" width="44.42578125" style="4" customWidth="1"/>
    <col min="4847" max="4847" width="13" style="4" customWidth="1"/>
    <col min="4848" max="4853" width="2" style="4" customWidth="1"/>
    <col min="4854" max="4854" width="2.42578125" style="4" customWidth="1"/>
    <col min="4855" max="4855" width="3" style="4" customWidth="1"/>
    <col min="4856" max="4858" width="2" style="4" customWidth="1"/>
    <col min="4859" max="4859" width="2.85546875" style="4" customWidth="1"/>
    <col min="4860" max="4860" width="3" style="4" customWidth="1"/>
    <col min="4861" max="4861" width="2.7109375" style="4" customWidth="1"/>
    <col min="4862" max="4862" width="2.42578125" style="4" customWidth="1"/>
    <col min="4863" max="4863" width="3.28515625" style="4" customWidth="1"/>
    <col min="4864" max="4864" width="3.5703125" style="4" customWidth="1"/>
    <col min="4865" max="4865" width="4" style="4" customWidth="1"/>
    <col min="4866" max="4866" width="3.42578125" style="4" customWidth="1"/>
    <col min="4867" max="4867" width="3" style="4" customWidth="1"/>
    <col min="4868" max="5101" width="11.42578125" style="4"/>
    <col min="5102" max="5102" width="44.42578125" style="4" customWidth="1"/>
    <col min="5103" max="5103" width="13" style="4" customWidth="1"/>
    <col min="5104" max="5109" width="2" style="4" customWidth="1"/>
    <col min="5110" max="5110" width="2.42578125" style="4" customWidth="1"/>
    <col min="5111" max="5111" width="3" style="4" customWidth="1"/>
    <col min="5112" max="5114" width="2" style="4" customWidth="1"/>
    <col min="5115" max="5115" width="2.85546875" style="4" customWidth="1"/>
    <col min="5116" max="5116" width="3" style="4" customWidth="1"/>
    <col min="5117" max="5117" width="2.7109375" style="4" customWidth="1"/>
    <col min="5118" max="5118" width="2.42578125" style="4" customWidth="1"/>
    <col min="5119" max="5119" width="3.28515625" style="4" customWidth="1"/>
    <col min="5120" max="5120" width="3.5703125" style="4" customWidth="1"/>
    <col min="5121" max="5121" width="4" style="4" customWidth="1"/>
    <col min="5122" max="5122" width="3.42578125" style="4" customWidth="1"/>
    <col min="5123" max="5123" width="3" style="4" customWidth="1"/>
    <col min="5124" max="5357" width="11.42578125" style="4"/>
    <col min="5358" max="5358" width="44.42578125" style="4" customWidth="1"/>
    <col min="5359" max="5359" width="13" style="4" customWidth="1"/>
    <col min="5360" max="5365" width="2" style="4" customWidth="1"/>
    <col min="5366" max="5366" width="2.42578125" style="4" customWidth="1"/>
    <col min="5367" max="5367" width="3" style="4" customWidth="1"/>
    <col min="5368" max="5370" width="2" style="4" customWidth="1"/>
    <col min="5371" max="5371" width="2.85546875" style="4" customWidth="1"/>
    <col min="5372" max="5372" width="3" style="4" customWidth="1"/>
    <col min="5373" max="5373" width="2.7109375" style="4" customWidth="1"/>
    <col min="5374" max="5374" width="2.42578125" style="4" customWidth="1"/>
    <col min="5375" max="5375" width="3.28515625" style="4" customWidth="1"/>
    <col min="5376" max="5376" width="3.5703125" style="4" customWidth="1"/>
    <col min="5377" max="5377" width="4" style="4" customWidth="1"/>
    <col min="5378" max="5378" width="3.42578125" style="4" customWidth="1"/>
    <col min="5379" max="5379" width="3" style="4" customWidth="1"/>
    <col min="5380" max="5613" width="11.42578125" style="4"/>
    <col min="5614" max="5614" width="44.42578125" style="4" customWidth="1"/>
    <col min="5615" max="5615" width="13" style="4" customWidth="1"/>
    <col min="5616" max="5621" width="2" style="4" customWidth="1"/>
    <col min="5622" max="5622" width="2.42578125" style="4" customWidth="1"/>
    <col min="5623" max="5623" width="3" style="4" customWidth="1"/>
    <col min="5624" max="5626" width="2" style="4" customWidth="1"/>
    <col min="5627" max="5627" width="2.85546875" style="4" customWidth="1"/>
    <col min="5628" max="5628" width="3" style="4" customWidth="1"/>
    <col min="5629" max="5629" width="2.7109375" style="4" customWidth="1"/>
    <col min="5630" max="5630" width="2.42578125" style="4" customWidth="1"/>
    <col min="5631" max="5631" width="3.28515625" style="4" customWidth="1"/>
    <col min="5632" max="5632" width="3.5703125" style="4" customWidth="1"/>
    <col min="5633" max="5633" width="4" style="4" customWidth="1"/>
    <col min="5634" max="5634" width="3.42578125" style="4" customWidth="1"/>
    <col min="5635" max="5635" width="3" style="4" customWidth="1"/>
    <col min="5636" max="5869" width="11.42578125" style="4"/>
    <col min="5870" max="5870" width="44.42578125" style="4" customWidth="1"/>
    <col min="5871" max="5871" width="13" style="4" customWidth="1"/>
    <col min="5872" max="5877" width="2" style="4" customWidth="1"/>
    <col min="5878" max="5878" width="2.42578125" style="4" customWidth="1"/>
    <col min="5879" max="5879" width="3" style="4" customWidth="1"/>
    <col min="5880" max="5882" width="2" style="4" customWidth="1"/>
    <col min="5883" max="5883" width="2.85546875" style="4" customWidth="1"/>
    <col min="5884" max="5884" width="3" style="4" customWidth="1"/>
    <col min="5885" max="5885" width="2.7109375" style="4" customWidth="1"/>
    <col min="5886" max="5886" width="2.42578125" style="4" customWidth="1"/>
    <col min="5887" max="5887" width="3.28515625" style="4" customWidth="1"/>
    <col min="5888" max="5888" width="3.5703125" style="4" customWidth="1"/>
    <col min="5889" max="5889" width="4" style="4" customWidth="1"/>
    <col min="5890" max="5890" width="3.42578125" style="4" customWidth="1"/>
    <col min="5891" max="5891" width="3" style="4" customWidth="1"/>
    <col min="5892" max="6125" width="11.42578125" style="4"/>
    <col min="6126" max="6126" width="44.42578125" style="4" customWidth="1"/>
    <col min="6127" max="6127" width="13" style="4" customWidth="1"/>
    <col min="6128" max="6133" width="2" style="4" customWidth="1"/>
    <col min="6134" max="6134" width="2.42578125" style="4" customWidth="1"/>
    <col min="6135" max="6135" width="3" style="4" customWidth="1"/>
    <col min="6136" max="6138" width="2" style="4" customWidth="1"/>
    <col min="6139" max="6139" width="2.85546875" style="4" customWidth="1"/>
    <col min="6140" max="6140" width="3" style="4" customWidth="1"/>
    <col min="6141" max="6141" width="2.7109375" style="4" customWidth="1"/>
    <col min="6142" max="6142" width="2.42578125" style="4" customWidth="1"/>
    <col min="6143" max="6143" width="3.28515625" style="4" customWidth="1"/>
    <col min="6144" max="6144" width="3.5703125" style="4" customWidth="1"/>
    <col min="6145" max="6145" width="4" style="4" customWidth="1"/>
    <col min="6146" max="6146" width="3.42578125" style="4" customWidth="1"/>
    <col min="6147" max="6147" width="3" style="4" customWidth="1"/>
    <col min="6148" max="6381" width="11.42578125" style="4"/>
    <col min="6382" max="6382" width="44.42578125" style="4" customWidth="1"/>
    <col min="6383" max="6383" width="13" style="4" customWidth="1"/>
    <col min="6384" max="6389" width="2" style="4" customWidth="1"/>
    <col min="6390" max="6390" width="2.42578125" style="4" customWidth="1"/>
    <col min="6391" max="6391" width="3" style="4" customWidth="1"/>
    <col min="6392" max="6394" width="2" style="4" customWidth="1"/>
    <col min="6395" max="6395" width="2.85546875" style="4" customWidth="1"/>
    <col min="6396" max="6396" width="3" style="4" customWidth="1"/>
    <col min="6397" max="6397" width="2.7109375" style="4" customWidth="1"/>
    <col min="6398" max="6398" width="2.42578125" style="4" customWidth="1"/>
    <col min="6399" max="6399" width="3.28515625" style="4" customWidth="1"/>
    <col min="6400" max="6400" width="3.5703125" style="4" customWidth="1"/>
    <col min="6401" max="6401" width="4" style="4" customWidth="1"/>
    <col min="6402" max="6402" width="3.42578125" style="4" customWidth="1"/>
    <col min="6403" max="6403" width="3" style="4" customWidth="1"/>
    <col min="6404" max="6637" width="11.42578125" style="4"/>
    <col min="6638" max="6638" width="44.42578125" style="4" customWidth="1"/>
    <col min="6639" max="6639" width="13" style="4" customWidth="1"/>
    <col min="6640" max="6645" width="2" style="4" customWidth="1"/>
    <col min="6646" max="6646" width="2.42578125" style="4" customWidth="1"/>
    <col min="6647" max="6647" width="3" style="4" customWidth="1"/>
    <col min="6648" max="6650" width="2" style="4" customWidth="1"/>
    <col min="6651" max="6651" width="2.85546875" style="4" customWidth="1"/>
    <col min="6652" max="6652" width="3" style="4" customWidth="1"/>
    <col min="6653" max="6653" width="2.7109375" style="4" customWidth="1"/>
    <col min="6654" max="6654" width="2.42578125" style="4" customWidth="1"/>
    <col min="6655" max="6655" width="3.28515625" style="4" customWidth="1"/>
    <col min="6656" max="6656" width="3.5703125" style="4" customWidth="1"/>
    <col min="6657" max="6657" width="4" style="4" customWidth="1"/>
    <col min="6658" max="6658" width="3.42578125" style="4" customWidth="1"/>
    <col min="6659" max="6659" width="3" style="4" customWidth="1"/>
    <col min="6660" max="6893" width="11.42578125" style="4"/>
    <col min="6894" max="6894" width="44.42578125" style="4" customWidth="1"/>
    <col min="6895" max="6895" width="13" style="4" customWidth="1"/>
    <col min="6896" max="6901" width="2" style="4" customWidth="1"/>
    <col min="6902" max="6902" width="2.42578125" style="4" customWidth="1"/>
    <col min="6903" max="6903" width="3" style="4" customWidth="1"/>
    <col min="6904" max="6906" width="2" style="4" customWidth="1"/>
    <col min="6907" max="6907" width="2.85546875" style="4" customWidth="1"/>
    <col min="6908" max="6908" width="3" style="4" customWidth="1"/>
    <col min="6909" max="6909" width="2.7109375" style="4" customWidth="1"/>
    <col min="6910" max="6910" width="2.42578125" style="4" customWidth="1"/>
    <col min="6911" max="6911" width="3.28515625" style="4" customWidth="1"/>
    <col min="6912" max="6912" width="3.5703125" style="4" customWidth="1"/>
    <col min="6913" max="6913" width="4" style="4" customWidth="1"/>
    <col min="6914" max="6914" width="3.42578125" style="4" customWidth="1"/>
    <col min="6915" max="6915" width="3" style="4" customWidth="1"/>
    <col min="6916" max="7149" width="11.42578125" style="4"/>
    <col min="7150" max="7150" width="44.42578125" style="4" customWidth="1"/>
    <col min="7151" max="7151" width="13" style="4" customWidth="1"/>
    <col min="7152" max="7157" width="2" style="4" customWidth="1"/>
    <col min="7158" max="7158" width="2.42578125" style="4" customWidth="1"/>
    <col min="7159" max="7159" width="3" style="4" customWidth="1"/>
    <col min="7160" max="7162" width="2" style="4" customWidth="1"/>
    <col min="7163" max="7163" width="2.85546875" style="4" customWidth="1"/>
    <col min="7164" max="7164" width="3" style="4" customWidth="1"/>
    <col min="7165" max="7165" width="2.7109375" style="4" customWidth="1"/>
    <col min="7166" max="7166" width="2.42578125" style="4" customWidth="1"/>
    <col min="7167" max="7167" width="3.28515625" style="4" customWidth="1"/>
    <col min="7168" max="7168" width="3.5703125" style="4" customWidth="1"/>
    <col min="7169" max="7169" width="4" style="4" customWidth="1"/>
    <col min="7170" max="7170" width="3.42578125" style="4" customWidth="1"/>
    <col min="7171" max="7171" width="3" style="4" customWidth="1"/>
    <col min="7172" max="7405" width="11.42578125" style="4"/>
    <col min="7406" max="7406" width="44.42578125" style="4" customWidth="1"/>
    <col min="7407" max="7407" width="13" style="4" customWidth="1"/>
    <col min="7408" max="7413" width="2" style="4" customWidth="1"/>
    <col min="7414" max="7414" width="2.42578125" style="4" customWidth="1"/>
    <col min="7415" max="7415" width="3" style="4" customWidth="1"/>
    <col min="7416" max="7418" width="2" style="4" customWidth="1"/>
    <col min="7419" max="7419" width="2.85546875" style="4" customWidth="1"/>
    <col min="7420" max="7420" width="3" style="4" customWidth="1"/>
    <col min="7421" max="7421" width="2.7109375" style="4" customWidth="1"/>
    <col min="7422" max="7422" width="2.42578125" style="4" customWidth="1"/>
    <col min="7423" max="7423" width="3.28515625" style="4" customWidth="1"/>
    <col min="7424" max="7424" width="3.5703125" style="4" customWidth="1"/>
    <col min="7425" max="7425" width="4" style="4" customWidth="1"/>
    <col min="7426" max="7426" width="3.42578125" style="4" customWidth="1"/>
    <col min="7427" max="7427" width="3" style="4" customWidth="1"/>
    <col min="7428" max="7661" width="11.42578125" style="4"/>
    <col min="7662" max="7662" width="44.42578125" style="4" customWidth="1"/>
    <col min="7663" max="7663" width="13" style="4" customWidth="1"/>
    <col min="7664" max="7669" width="2" style="4" customWidth="1"/>
    <col min="7670" max="7670" width="2.42578125" style="4" customWidth="1"/>
    <col min="7671" max="7671" width="3" style="4" customWidth="1"/>
    <col min="7672" max="7674" width="2" style="4" customWidth="1"/>
    <col min="7675" max="7675" width="2.85546875" style="4" customWidth="1"/>
    <col min="7676" max="7676" width="3" style="4" customWidth="1"/>
    <col min="7677" max="7677" width="2.7109375" style="4" customWidth="1"/>
    <col min="7678" max="7678" width="2.42578125" style="4" customWidth="1"/>
    <col min="7679" max="7679" width="3.28515625" style="4" customWidth="1"/>
    <col min="7680" max="7680" width="3.5703125" style="4" customWidth="1"/>
    <col min="7681" max="7681" width="4" style="4" customWidth="1"/>
    <col min="7682" max="7682" width="3.42578125" style="4" customWidth="1"/>
    <col min="7683" max="7683" width="3" style="4" customWidth="1"/>
    <col min="7684" max="7917" width="11.42578125" style="4"/>
    <col min="7918" max="7918" width="44.42578125" style="4" customWidth="1"/>
    <col min="7919" max="7919" width="13" style="4" customWidth="1"/>
    <col min="7920" max="7925" width="2" style="4" customWidth="1"/>
    <col min="7926" max="7926" width="2.42578125" style="4" customWidth="1"/>
    <col min="7927" max="7927" width="3" style="4" customWidth="1"/>
    <col min="7928" max="7930" width="2" style="4" customWidth="1"/>
    <col min="7931" max="7931" width="2.85546875" style="4" customWidth="1"/>
    <col min="7932" max="7932" width="3" style="4" customWidth="1"/>
    <col min="7933" max="7933" width="2.7109375" style="4" customWidth="1"/>
    <col min="7934" max="7934" width="2.42578125" style="4" customWidth="1"/>
    <col min="7935" max="7935" width="3.28515625" style="4" customWidth="1"/>
    <col min="7936" max="7936" width="3.5703125" style="4" customWidth="1"/>
    <col min="7937" max="7937" width="4" style="4" customWidth="1"/>
    <col min="7938" max="7938" width="3.42578125" style="4" customWidth="1"/>
    <col min="7939" max="7939" width="3" style="4" customWidth="1"/>
    <col min="7940" max="8173" width="11.42578125" style="4"/>
    <col min="8174" max="8174" width="44.42578125" style="4" customWidth="1"/>
    <col min="8175" max="8175" width="13" style="4" customWidth="1"/>
    <col min="8176" max="8181" width="2" style="4" customWidth="1"/>
    <col min="8182" max="8182" width="2.42578125" style="4" customWidth="1"/>
    <col min="8183" max="8183" width="3" style="4" customWidth="1"/>
    <col min="8184" max="8186" width="2" style="4" customWidth="1"/>
    <col min="8187" max="8187" width="2.85546875" style="4" customWidth="1"/>
    <col min="8188" max="8188" width="3" style="4" customWidth="1"/>
    <col min="8189" max="8189" width="2.7109375" style="4" customWidth="1"/>
    <col min="8190" max="8190" width="2.42578125" style="4" customWidth="1"/>
    <col min="8191" max="8191" width="3.28515625" style="4" customWidth="1"/>
    <col min="8192" max="8192" width="3.5703125" style="4" customWidth="1"/>
    <col min="8193" max="8193" width="4" style="4" customWidth="1"/>
    <col min="8194" max="8194" width="3.42578125" style="4" customWidth="1"/>
    <col min="8195" max="8195" width="3" style="4" customWidth="1"/>
    <col min="8196" max="8429" width="11.42578125" style="4"/>
    <col min="8430" max="8430" width="44.42578125" style="4" customWidth="1"/>
    <col min="8431" max="8431" width="13" style="4" customWidth="1"/>
    <col min="8432" max="8437" width="2" style="4" customWidth="1"/>
    <col min="8438" max="8438" width="2.42578125" style="4" customWidth="1"/>
    <col min="8439" max="8439" width="3" style="4" customWidth="1"/>
    <col min="8440" max="8442" width="2" style="4" customWidth="1"/>
    <col min="8443" max="8443" width="2.85546875" style="4" customWidth="1"/>
    <col min="8444" max="8444" width="3" style="4" customWidth="1"/>
    <col min="8445" max="8445" width="2.7109375" style="4" customWidth="1"/>
    <col min="8446" max="8446" width="2.42578125" style="4" customWidth="1"/>
    <col min="8447" max="8447" width="3.28515625" style="4" customWidth="1"/>
    <col min="8448" max="8448" width="3.5703125" style="4" customWidth="1"/>
    <col min="8449" max="8449" width="4" style="4" customWidth="1"/>
    <col min="8450" max="8450" width="3.42578125" style="4" customWidth="1"/>
    <col min="8451" max="8451" width="3" style="4" customWidth="1"/>
    <col min="8452" max="8685" width="11.42578125" style="4"/>
    <col min="8686" max="8686" width="44.42578125" style="4" customWidth="1"/>
    <col min="8687" max="8687" width="13" style="4" customWidth="1"/>
    <col min="8688" max="8693" width="2" style="4" customWidth="1"/>
    <col min="8694" max="8694" width="2.42578125" style="4" customWidth="1"/>
    <col min="8695" max="8695" width="3" style="4" customWidth="1"/>
    <col min="8696" max="8698" width="2" style="4" customWidth="1"/>
    <col min="8699" max="8699" width="2.85546875" style="4" customWidth="1"/>
    <col min="8700" max="8700" width="3" style="4" customWidth="1"/>
    <col min="8701" max="8701" width="2.7109375" style="4" customWidth="1"/>
    <col min="8702" max="8702" width="2.42578125" style="4" customWidth="1"/>
    <col min="8703" max="8703" width="3.28515625" style="4" customWidth="1"/>
    <col min="8704" max="8704" width="3.5703125" style="4" customWidth="1"/>
    <col min="8705" max="8705" width="4" style="4" customWidth="1"/>
    <col min="8706" max="8706" width="3.42578125" style="4" customWidth="1"/>
    <col min="8707" max="8707" width="3" style="4" customWidth="1"/>
    <col min="8708" max="8941" width="11.42578125" style="4"/>
    <col min="8942" max="8942" width="44.42578125" style="4" customWidth="1"/>
    <col min="8943" max="8943" width="13" style="4" customWidth="1"/>
    <col min="8944" max="8949" width="2" style="4" customWidth="1"/>
    <col min="8950" max="8950" width="2.42578125" style="4" customWidth="1"/>
    <col min="8951" max="8951" width="3" style="4" customWidth="1"/>
    <col min="8952" max="8954" width="2" style="4" customWidth="1"/>
    <col min="8955" max="8955" width="2.85546875" style="4" customWidth="1"/>
    <col min="8956" max="8956" width="3" style="4" customWidth="1"/>
    <col min="8957" max="8957" width="2.7109375" style="4" customWidth="1"/>
    <col min="8958" max="8958" width="2.42578125" style="4" customWidth="1"/>
    <col min="8959" max="8959" width="3.28515625" style="4" customWidth="1"/>
    <col min="8960" max="8960" width="3.5703125" style="4" customWidth="1"/>
    <col min="8961" max="8961" width="4" style="4" customWidth="1"/>
    <col min="8962" max="8962" width="3.42578125" style="4" customWidth="1"/>
    <col min="8963" max="8963" width="3" style="4" customWidth="1"/>
    <col min="8964" max="9197" width="11.42578125" style="4"/>
    <col min="9198" max="9198" width="44.42578125" style="4" customWidth="1"/>
    <col min="9199" max="9199" width="13" style="4" customWidth="1"/>
    <col min="9200" max="9205" width="2" style="4" customWidth="1"/>
    <col min="9206" max="9206" width="2.42578125" style="4" customWidth="1"/>
    <col min="9207" max="9207" width="3" style="4" customWidth="1"/>
    <col min="9208" max="9210" width="2" style="4" customWidth="1"/>
    <col min="9211" max="9211" width="2.85546875" style="4" customWidth="1"/>
    <col min="9212" max="9212" width="3" style="4" customWidth="1"/>
    <col min="9213" max="9213" width="2.7109375" style="4" customWidth="1"/>
    <col min="9214" max="9214" width="2.42578125" style="4" customWidth="1"/>
    <col min="9215" max="9215" width="3.28515625" style="4" customWidth="1"/>
    <col min="9216" max="9216" width="3.5703125" style="4" customWidth="1"/>
    <col min="9217" max="9217" width="4" style="4" customWidth="1"/>
    <col min="9218" max="9218" width="3.42578125" style="4" customWidth="1"/>
    <col min="9219" max="9219" width="3" style="4" customWidth="1"/>
    <col min="9220" max="9453" width="11.42578125" style="4"/>
    <col min="9454" max="9454" width="44.42578125" style="4" customWidth="1"/>
    <col min="9455" max="9455" width="13" style="4" customWidth="1"/>
    <col min="9456" max="9461" width="2" style="4" customWidth="1"/>
    <col min="9462" max="9462" width="2.42578125" style="4" customWidth="1"/>
    <col min="9463" max="9463" width="3" style="4" customWidth="1"/>
    <col min="9464" max="9466" width="2" style="4" customWidth="1"/>
    <col min="9467" max="9467" width="2.85546875" style="4" customWidth="1"/>
    <col min="9468" max="9468" width="3" style="4" customWidth="1"/>
    <col min="9469" max="9469" width="2.7109375" style="4" customWidth="1"/>
    <col min="9470" max="9470" width="2.42578125" style="4" customWidth="1"/>
    <col min="9471" max="9471" width="3.28515625" style="4" customWidth="1"/>
    <col min="9472" max="9472" width="3.5703125" style="4" customWidth="1"/>
    <col min="9473" max="9473" width="4" style="4" customWidth="1"/>
    <col min="9474" max="9474" width="3.42578125" style="4" customWidth="1"/>
    <col min="9475" max="9475" width="3" style="4" customWidth="1"/>
    <col min="9476" max="9709" width="11.42578125" style="4"/>
    <col min="9710" max="9710" width="44.42578125" style="4" customWidth="1"/>
    <col min="9711" max="9711" width="13" style="4" customWidth="1"/>
    <col min="9712" max="9717" width="2" style="4" customWidth="1"/>
    <col min="9718" max="9718" width="2.42578125" style="4" customWidth="1"/>
    <col min="9719" max="9719" width="3" style="4" customWidth="1"/>
    <col min="9720" max="9722" width="2" style="4" customWidth="1"/>
    <col min="9723" max="9723" width="2.85546875" style="4" customWidth="1"/>
    <col min="9724" max="9724" width="3" style="4" customWidth="1"/>
    <col min="9725" max="9725" width="2.7109375" style="4" customWidth="1"/>
    <col min="9726" max="9726" width="2.42578125" style="4" customWidth="1"/>
    <col min="9727" max="9727" width="3.28515625" style="4" customWidth="1"/>
    <col min="9728" max="9728" width="3.5703125" style="4" customWidth="1"/>
    <col min="9729" max="9729" width="4" style="4" customWidth="1"/>
    <col min="9730" max="9730" width="3.42578125" style="4" customWidth="1"/>
    <col min="9731" max="9731" width="3" style="4" customWidth="1"/>
    <col min="9732" max="9965" width="11.42578125" style="4"/>
    <col min="9966" max="9966" width="44.42578125" style="4" customWidth="1"/>
    <col min="9967" max="9967" width="13" style="4" customWidth="1"/>
    <col min="9968" max="9973" width="2" style="4" customWidth="1"/>
    <col min="9974" max="9974" width="2.42578125" style="4" customWidth="1"/>
    <col min="9975" max="9975" width="3" style="4" customWidth="1"/>
    <col min="9976" max="9978" width="2" style="4" customWidth="1"/>
    <col min="9979" max="9979" width="2.85546875" style="4" customWidth="1"/>
    <col min="9980" max="9980" width="3" style="4" customWidth="1"/>
    <col min="9981" max="9981" width="2.7109375" style="4" customWidth="1"/>
    <col min="9982" max="9982" width="2.42578125" style="4" customWidth="1"/>
    <col min="9983" max="9983" width="3.28515625" style="4" customWidth="1"/>
    <col min="9984" max="9984" width="3.5703125" style="4" customWidth="1"/>
    <col min="9985" max="9985" width="4" style="4" customWidth="1"/>
    <col min="9986" max="9986" width="3.42578125" style="4" customWidth="1"/>
    <col min="9987" max="9987" width="3" style="4" customWidth="1"/>
    <col min="9988" max="10221" width="11.42578125" style="4"/>
    <col min="10222" max="10222" width="44.42578125" style="4" customWidth="1"/>
    <col min="10223" max="10223" width="13" style="4" customWidth="1"/>
    <col min="10224" max="10229" width="2" style="4" customWidth="1"/>
    <col min="10230" max="10230" width="2.42578125" style="4" customWidth="1"/>
    <col min="10231" max="10231" width="3" style="4" customWidth="1"/>
    <col min="10232" max="10234" width="2" style="4" customWidth="1"/>
    <col min="10235" max="10235" width="2.85546875" style="4" customWidth="1"/>
    <col min="10236" max="10236" width="3" style="4" customWidth="1"/>
    <col min="10237" max="10237" width="2.7109375" style="4" customWidth="1"/>
    <col min="10238" max="10238" width="2.42578125" style="4" customWidth="1"/>
    <col min="10239" max="10239" width="3.28515625" style="4" customWidth="1"/>
    <col min="10240" max="10240" width="3.5703125" style="4" customWidth="1"/>
    <col min="10241" max="10241" width="4" style="4" customWidth="1"/>
    <col min="10242" max="10242" width="3.42578125" style="4" customWidth="1"/>
    <col min="10243" max="10243" width="3" style="4" customWidth="1"/>
    <col min="10244" max="10477" width="11.42578125" style="4"/>
    <col min="10478" max="10478" width="44.42578125" style="4" customWidth="1"/>
    <col min="10479" max="10479" width="13" style="4" customWidth="1"/>
    <col min="10480" max="10485" width="2" style="4" customWidth="1"/>
    <col min="10486" max="10486" width="2.42578125" style="4" customWidth="1"/>
    <col min="10487" max="10487" width="3" style="4" customWidth="1"/>
    <col min="10488" max="10490" width="2" style="4" customWidth="1"/>
    <col min="10491" max="10491" width="2.85546875" style="4" customWidth="1"/>
    <col min="10492" max="10492" width="3" style="4" customWidth="1"/>
    <col min="10493" max="10493" width="2.7109375" style="4" customWidth="1"/>
    <col min="10494" max="10494" width="2.42578125" style="4" customWidth="1"/>
    <col min="10495" max="10495" width="3.28515625" style="4" customWidth="1"/>
    <col min="10496" max="10496" width="3.5703125" style="4" customWidth="1"/>
    <col min="10497" max="10497" width="4" style="4" customWidth="1"/>
    <col min="10498" max="10498" width="3.42578125" style="4" customWidth="1"/>
    <col min="10499" max="10499" width="3" style="4" customWidth="1"/>
    <col min="10500" max="10733" width="11.42578125" style="4"/>
    <col min="10734" max="10734" width="44.42578125" style="4" customWidth="1"/>
    <col min="10735" max="10735" width="13" style="4" customWidth="1"/>
    <col min="10736" max="10741" width="2" style="4" customWidth="1"/>
    <col min="10742" max="10742" width="2.42578125" style="4" customWidth="1"/>
    <col min="10743" max="10743" width="3" style="4" customWidth="1"/>
    <col min="10744" max="10746" width="2" style="4" customWidth="1"/>
    <col min="10747" max="10747" width="2.85546875" style="4" customWidth="1"/>
    <col min="10748" max="10748" width="3" style="4" customWidth="1"/>
    <col min="10749" max="10749" width="2.7109375" style="4" customWidth="1"/>
    <col min="10750" max="10750" width="2.42578125" style="4" customWidth="1"/>
    <col min="10751" max="10751" width="3.28515625" style="4" customWidth="1"/>
    <col min="10752" max="10752" width="3.5703125" style="4" customWidth="1"/>
    <col min="10753" max="10753" width="4" style="4" customWidth="1"/>
    <col min="10754" max="10754" width="3.42578125" style="4" customWidth="1"/>
    <col min="10755" max="10755" width="3" style="4" customWidth="1"/>
    <col min="10756" max="10989" width="11.42578125" style="4"/>
    <col min="10990" max="10990" width="44.42578125" style="4" customWidth="1"/>
    <col min="10991" max="10991" width="13" style="4" customWidth="1"/>
    <col min="10992" max="10997" width="2" style="4" customWidth="1"/>
    <col min="10998" max="10998" width="2.42578125" style="4" customWidth="1"/>
    <col min="10999" max="10999" width="3" style="4" customWidth="1"/>
    <col min="11000" max="11002" width="2" style="4" customWidth="1"/>
    <col min="11003" max="11003" width="2.85546875" style="4" customWidth="1"/>
    <col min="11004" max="11004" width="3" style="4" customWidth="1"/>
    <col min="11005" max="11005" width="2.7109375" style="4" customWidth="1"/>
    <col min="11006" max="11006" width="2.42578125" style="4" customWidth="1"/>
    <col min="11007" max="11007" width="3.28515625" style="4" customWidth="1"/>
    <col min="11008" max="11008" width="3.5703125" style="4" customWidth="1"/>
    <col min="11009" max="11009" width="4" style="4" customWidth="1"/>
    <col min="11010" max="11010" width="3.42578125" style="4" customWidth="1"/>
    <col min="11011" max="11011" width="3" style="4" customWidth="1"/>
    <col min="11012" max="11245" width="11.42578125" style="4"/>
    <col min="11246" max="11246" width="44.42578125" style="4" customWidth="1"/>
    <col min="11247" max="11247" width="13" style="4" customWidth="1"/>
    <col min="11248" max="11253" width="2" style="4" customWidth="1"/>
    <col min="11254" max="11254" width="2.42578125" style="4" customWidth="1"/>
    <col min="11255" max="11255" width="3" style="4" customWidth="1"/>
    <col min="11256" max="11258" width="2" style="4" customWidth="1"/>
    <col min="11259" max="11259" width="2.85546875" style="4" customWidth="1"/>
    <col min="11260" max="11260" width="3" style="4" customWidth="1"/>
    <col min="11261" max="11261" width="2.7109375" style="4" customWidth="1"/>
    <col min="11262" max="11262" width="2.42578125" style="4" customWidth="1"/>
    <col min="11263" max="11263" width="3.28515625" style="4" customWidth="1"/>
    <col min="11264" max="11264" width="3.5703125" style="4" customWidth="1"/>
    <col min="11265" max="11265" width="4" style="4" customWidth="1"/>
    <col min="11266" max="11266" width="3.42578125" style="4" customWidth="1"/>
    <col min="11267" max="11267" width="3" style="4" customWidth="1"/>
    <col min="11268" max="11501" width="11.42578125" style="4"/>
    <col min="11502" max="11502" width="44.42578125" style="4" customWidth="1"/>
    <col min="11503" max="11503" width="13" style="4" customWidth="1"/>
    <col min="11504" max="11509" width="2" style="4" customWidth="1"/>
    <col min="11510" max="11510" width="2.42578125" style="4" customWidth="1"/>
    <col min="11511" max="11511" width="3" style="4" customWidth="1"/>
    <col min="11512" max="11514" width="2" style="4" customWidth="1"/>
    <col min="11515" max="11515" width="2.85546875" style="4" customWidth="1"/>
    <col min="11516" max="11516" width="3" style="4" customWidth="1"/>
    <col min="11517" max="11517" width="2.7109375" style="4" customWidth="1"/>
    <col min="11518" max="11518" width="2.42578125" style="4" customWidth="1"/>
    <col min="11519" max="11519" width="3.28515625" style="4" customWidth="1"/>
    <col min="11520" max="11520" width="3.5703125" style="4" customWidth="1"/>
    <col min="11521" max="11521" width="4" style="4" customWidth="1"/>
    <col min="11522" max="11522" width="3.42578125" style="4" customWidth="1"/>
    <col min="11523" max="11523" width="3" style="4" customWidth="1"/>
    <col min="11524" max="11757" width="11.42578125" style="4"/>
    <col min="11758" max="11758" width="44.42578125" style="4" customWidth="1"/>
    <col min="11759" max="11759" width="13" style="4" customWidth="1"/>
    <col min="11760" max="11765" width="2" style="4" customWidth="1"/>
    <col min="11766" max="11766" width="2.42578125" style="4" customWidth="1"/>
    <col min="11767" max="11767" width="3" style="4" customWidth="1"/>
    <col min="11768" max="11770" width="2" style="4" customWidth="1"/>
    <col min="11771" max="11771" width="2.85546875" style="4" customWidth="1"/>
    <col min="11772" max="11772" width="3" style="4" customWidth="1"/>
    <col min="11773" max="11773" width="2.7109375" style="4" customWidth="1"/>
    <col min="11774" max="11774" width="2.42578125" style="4" customWidth="1"/>
    <col min="11775" max="11775" width="3.28515625" style="4" customWidth="1"/>
    <col min="11776" max="11776" width="3.5703125" style="4" customWidth="1"/>
    <col min="11777" max="11777" width="4" style="4" customWidth="1"/>
    <col min="11778" max="11778" width="3.42578125" style="4" customWidth="1"/>
    <col min="11779" max="11779" width="3" style="4" customWidth="1"/>
    <col min="11780" max="12013" width="11.42578125" style="4"/>
    <col min="12014" max="12014" width="44.42578125" style="4" customWidth="1"/>
    <col min="12015" max="12015" width="13" style="4" customWidth="1"/>
    <col min="12016" max="12021" width="2" style="4" customWidth="1"/>
    <col min="12022" max="12022" width="2.42578125" style="4" customWidth="1"/>
    <col min="12023" max="12023" width="3" style="4" customWidth="1"/>
    <col min="12024" max="12026" width="2" style="4" customWidth="1"/>
    <col min="12027" max="12027" width="2.85546875" style="4" customWidth="1"/>
    <col min="12028" max="12028" width="3" style="4" customWidth="1"/>
    <col min="12029" max="12029" width="2.7109375" style="4" customWidth="1"/>
    <col min="12030" max="12030" width="2.42578125" style="4" customWidth="1"/>
    <col min="12031" max="12031" width="3.28515625" style="4" customWidth="1"/>
    <col min="12032" max="12032" width="3.5703125" style="4" customWidth="1"/>
    <col min="12033" max="12033" width="4" style="4" customWidth="1"/>
    <col min="12034" max="12034" width="3.42578125" style="4" customWidth="1"/>
    <col min="12035" max="12035" width="3" style="4" customWidth="1"/>
    <col min="12036" max="12269" width="11.42578125" style="4"/>
    <col min="12270" max="12270" width="44.42578125" style="4" customWidth="1"/>
    <col min="12271" max="12271" width="13" style="4" customWidth="1"/>
    <col min="12272" max="12277" width="2" style="4" customWidth="1"/>
    <col min="12278" max="12278" width="2.42578125" style="4" customWidth="1"/>
    <col min="12279" max="12279" width="3" style="4" customWidth="1"/>
    <col min="12280" max="12282" width="2" style="4" customWidth="1"/>
    <col min="12283" max="12283" width="2.85546875" style="4" customWidth="1"/>
    <col min="12284" max="12284" width="3" style="4" customWidth="1"/>
    <col min="12285" max="12285" width="2.7109375" style="4" customWidth="1"/>
    <col min="12286" max="12286" width="2.42578125" style="4" customWidth="1"/>
    <col min="12287" max="12287" width="3.28515625" style="4" customWidth="1"/>
    <col min="12288" max="12288" width="3.5703125" style="4" customWidth="1"/>
    <col min="12289" max="12289" width="4" style="4" customWidth="1"/>
    <col min="12290" max="12290" width="3.42578125" style="4" customWidth="1"/>
    <col min="12291" max="12291" width="3" style="4" customWidth="1"/>
    <col min="12292" max="12525" width="11.42578125" style="4"/>
    <col min="12526" max="12526" width="44.42578125" style="4" customWidth="1"/>
    <col min="12527" max="12527" width="13" style="4" customWidth="1"/>
    <col min="12528" max="12533" width="2" style="4" customWidth="1"/>
    <col min="12534" max="12534" width="2.42578125" style="4" customWidth="1"/>
    <col min="12535" max="12535" width="3" style="4" customWidth="1"/>
    <col min="12536" max="12538" width="2" style="4" customWidth="1"/>
    <col min="12539" max="12539" width="2.85546875" style="4" customWidth="1"/>
    <col min="12540" max="12540" width="3" style="4" customWidth="1"/>
    <col min="12541" max="12541" width="2.7109375" style="4" customWidth="1"/>
    <col min="12542" max="12542" width="2.42578125" style="4" customWidth="1"/>
    <col min="12543" max="12543" width="3.28515625" style="4" customWidth="1"/>
    <col min="12544" max="12544" width="3.5703125" style="4" customWidth="1"/>
    <col min="12545" max="12545" width="4" style="4" customWidth="1"/>
    <col min="12546" max="12546" width="3.42578125" style="4" customWidth="1"/>
    <col min="12547" max="12547" width="3" style="4" customWidth="1"/>
    <col min="12548" max="12781" width="11.42578125" style="4"/>
    <col min="12782" max="12782" width="44.42578125" style="4" customWidth="1"/>
    <col min="12783" max="12783" width="13" style="4" customWidth="1"/>
    <col min="12784" max="12789" width="2" style="4" customWidth="1"/>
    <col min="12790" max="12790" width="2.42578125" style="4" customWidth="1"/>
    <col min="12791" max="12791" width="3" style="4" customWidth="1"/>
    <col min="12792" max="12794" width="2" style="4" customWidth="1"/>
    <col min="12795" max="12795" width="2.85546875" style="4" customWidth="1"/>
    <col min="12796" max="12796" width="3" style="4" customWidth="1"/>
    <col min="12797" max="12797" width="2.7109375" style="4" customWidth="1"/>
    <col min="12798" max="12798" width="2.42578125" style="4" customWidth="1"/>
    <col min="12799" max="12799" width="3.28515625" style="4" customWidth="1"/>
    <col min="12800" max="12800" width="3.5703125" style="4" customWidth="1"/>
    <col min="12801" max="12801" width="4" style="4" customWidth="1"/>
    <col min="12802" max="12802" width="3.42578125" style="4" customWidth="1"/>
    <col min="12803" max="12803" width="3" style="4" customWidth="1"/>
    <col min="12804" max="13037" width="11.42578125" style="4"/>
    <col min="13038" max="13038" width="44.42578125" style="4" customWidth="1"/>
    <col min="13039" max="13039" width="13" style="4" customWidth="1"/>
    <col min="13040" max="13045" width="2" style="4" customWidth="1"/>
    <col min="13046" max="13046" width="2.42578125" style="4" customWidth="1"/>
    <col min="13047" max="13047" width="3" style="4" customWidth="1"/>
    <col min="13048" max="13050" width="2" style="4" customWidth="1"/>
    <col min="13051" max="13051" width="2.85546875" style="4" customWidth="1"/>
    <col min="13052" max="13052" width="3" style="4" customWidth="1"/>
    <col min="13053" max="13053" width="2.7109375" style="4" customWidth="1"/>
    <col min="13054" max="13054" width="2.42578125" style="4" customWidth="1"/>
    <col min="13055" max="13055" width="3.28515625" style="4" customWidth="1"/>
    <col min="13056" max="13056" width="3.5703125" style="4" customWidth="1"/>
    <col min="13057" max="13057" width="4" style="4" customWidth="1"/>
    <col min="13058" max="13058" width="3.42578125" style="4" customWidth="1"/>
    <col min="13059" max="13059" width="3" style="4" customWidth="1"/>
    <col min="13060" max="13293" width="11.42578125" style="4"/>
    <col min="13294" max="13294" width="44.42578125" style="4" customWidth="1"/>
    <col min="13295" max="13295" width="13" style="4" customWidth="1"/>
    <col min="13296" max="13301" width="2" style="4" customWidth="1"/>
    <col min="13302" max="13302" width="2.42578125" style="4" customWidth="1"/>
    <col min="13303" max="13303" width="3" style="4" customWidth="1"/>
    <col min="13304" max="13306" width="2" style="4" customWidth="1"/>
    <col min="13307" max="13307" width="2.85546875" style="4" customWidth="1"/>
    <col min="13308" max="13308" width="3" style="4" customWidth="1"/>
    <col min="13309" max="13309" width="2.7109375" style="4" customWidth="1"/>
    <col min="13310" max="13310" width="2.42578125" style="4" customWidth="1"/>
    <col min="13311" max="13311" width="3.28515625" style="4" customWidth="1"/>
    <col min="13312" max="13312" width="3.5703125" style="4" customWidth="1"/>
    <col min="13313" max="13313" width="4" style="4" customWidth="1"/>
    <col min="13314" max="13314" width="3.42578125" style="4" customWidth="1"/>
    <col min="13315" max="13315" width="3" style="4" customWidth="1"/>
    <col min="13316" max="13549" width="11.42578125" style="4"/>
    <col min="13550" max="13550" width="44.42578125" style="4" customWidth="1"/>
    <col min="13551" max="13551" width="13" style="4" customWidth="1"/>
    <col min="13552" max="13557" width="2" style="4" customWidth="1"/>
    <col min="13558" max="13558" width="2.42578125" style="4" customWidth="1"/>
    <col min="13559" max="13559" width="3" style="4" customWidth="1"/>
    <col min="13560" max="13562" width="2" style="4" customWidth="1"/>
    <col min="13563" max="13563" width="2.85546875" style="4" customWidth="1"/>
    <col min="13564" max="13564" width="3" style="4" customWidth="1"/>
    <col min="13565" max="13565" width="2.7109375" style="4" customWidth="1"/>
    <col min="13566" max="13566" width="2.42578125" style="4" customWidth="1"/>
    <col min="13567" max="13567" width="3.28515625" style="4" customWidth="1"/>
    <col min="13568" max="13568" width="3.5703125" style="4" customWidth="1"/>
    <col min="13569" max="13569" width="4" style="4" customWidth="1"/>
    <col min="13570" max="13570" width="3.42578125" style="4" customWidth="1"/>
    <col min="13571" max="13571" width="3" style="4" customWidth="1"/>
    <col min="13572" max="13805" width="11.42578125" style="4"/>
    <col min="13806" max="13806" width="44.42578125" style="4" customWidth="1"/>
    <col min="13807" max="13807" width="13" style="4" customWidth="1"/>
    <col min="13808" max="13813" width="2" style="4" customWidth="1"/>
    <col min="13814" max="13814" width="2.42578125" style="4" customWidth="1"/>
    <col min="13815" max="13815" width="3" style="4" customWidth="1"/>
    <col min="13816" max="13818" width="2" style="4" customWidth="1"/>
    <col min="13819" max="13819" width="2.85546875" style="4" customWidth="1"/>
    <col min="13820" max="13820" width="3" style="4" customWidth="1"/>
    <col min="13821" max="13821" width="2.7109375" style="4" customWidth="1"/>
    <col min="13822" max="13822" width="2.42578125" style="4" customWidth="1"/>
    <col min="13823" max="13823" width="3.28515625" style="4" customWidth="1"/>
    <col min="13824" max="13824" width="3.5703125" style="4" customWidth="1"/>
    <col min="13825" max="13825" width="4" style="4" customWidth="1"/>
    <col min="13826" max="13826" width="3.42578125" style="4" customWidth="1"/>
    <col min="13827" max="13827" width="3" style="4" customWidth="1"/>
    <col min="13828" max="14061" width="11.42578125" style="4"/>
    <col min="14062" max="14062" width="44.42578125" style="4" customWidth="1"/>
    <col min="14063" max="14063" width="13" style="4" customWidth="1"/>
    <col min="14064" max="14069" width="2" style="4" customWidth="1"/>
    <col min="14070" max="14070" width="2.42578125" style="4" customWidth="1"/>
    <col min="14071" max="14071" width="3" style="4" customWidth="1"/>
    <col min="14072" max="14074" width="2" style="4" customWidth="1"/>
    <col min="14075" max="14075" width="2.85546875" style="4" customWidth="1"/>
    <col min="14076" max="14076" width="3" style="4" customWidth="1"/>
    <col min="14077" max="14077" width="2.7109375" style="4" customWidth="1"/>
    <col min="14078" max="14078" width="2.42578125" style="4" customWidth="1"/>
    <col min="14079" max="14079" width="3.28515625" style="4" customWidth="1"/>
    <col min="14080" max="14080" width="3.5703125" style="4" customWidth="1"/>
    <col min="14081" max="14081" width="4" style="4" customWidth="1"/>
    <col min="14082" max="14082" width="3.42578125" style="4" customWidth="1"/>
    <col min="14083" max="14083" width="3" style="4" customWidth="1"/>
    <col min="14084" max="14317" width="11.42578125" style="4"/>
    <col min="14318" max="14318" width="44.42578125" style="4" customWidth="1"/>
    <col min="14319" max="14319" width="13" style="4" customWidth="1"/>
    <col min="14320" max="14325" width="2" style="4" customWidth="1"/>
    <col min="14326" max="14326" width="2.42578125" style="4" customWidth="1"/>
    <col min="14327" max="14327" width="3" style="4" customWidth="1"/>
    <col min="14328" max="14330" width="2" style="4" customWidth="1"/>
    <col min="14331" max="14331" width="2.85546875" style="4" customWidth="1"/>
    <col min="14332" max="14332" width="3" style="4" customWidth="1"/>
    <col min="14333" max="14333" width="2.7109375" style="4" customWidth="1"/>
    <col min="14334" max="14334" width="2.42578125" style="4" customWidth="1"/>
    <col min="14335" max="14335" width="3.28515625" style="4" customWidth="1"/>
    <col min="14336" max="14336" width="3.5703125" style="4" customWidth="1"/>
    <col min="14337" max="14337" width="4" style="4" customWidth="1"/>
    <col min="14338" max="14338" width="3.42578125" style="4" customWidth="1"/>
    <col min="14339" max="14339" width="3" style="4" customWidth="1"/>
    <col min="14340" max="14573" width="11.42578125" style="4"/>
    <col min="14574" max="14574" width="44.42578125" style="4" customWidth="1"/>
    <col min="14575" max="14575" width="13" style="4" customWidth="1"/>
    <col min="14576" max="14581" width="2" style="4" customWidth="1"/>
    <col min="14582" max="14582" width="2.42578125" style="4" customWidth="1"/>
    <col min="14583" max="14583" width="3" style="4" customWidth="1"/>
    <col min="14584" max="14586" width="2" style="4" customWidth="1"/>
    <col min="14587" max="14587" width="2.85546875" style="4" customWidth="1"/>
    <col min="14588" max="14588" width="3" style="4" customWidth="1"/>
    <col min="14589" max="14589" width="2.7109375" style="4" customWidth="1"/>
    <col min="14590" max="14590" width="2.42578125" style="4" customWidth="1"/>
    <col min="14591" max="14591" width="3.28515625" style="4" customWidth="1"/>
    <col min="14592" max="14592" width="3.5703125" style="4" customWidth="1"/>
    <col min="14593" max="14593" width="4" style="4" customWidth="1"/>
    <col min="14594" max="14594" width="3.42578125" style="4" customWidth="1"/>
    <col min="14595" max="14595" width="3" style="4" customWidth="1"/>
    <col min="14596" max="14829" width="11.42578125" style="4"/>
    <col min="14830" max="14830" width="44.42578125" style="4" customWidth="1"/>
    <col min="14831" max="14831" width="13" style="4" customWidth="1"/>
    <col min="14832" max="14837" width="2" style="4" customWidth="1"/>
    <col min="14838" max="14838" width="2.42578125" style="4" customWidth="1"/>
    <col min="14839" max="14839" width="3" style="4" customWidth="1"/>
    <col min="14840" max="14842" width="2" style="4" customWidth="1"/>
    <col min="14843" max="14843" width="2.85546875" style="4" customWidth="1"/>
    <col min="14844" max="14844" width="3" style="4" customWidth="1"/>
    <col min="14845" max="14845" width="2.7109375" style="4" customWidth="1"/>
    <col min="14846" max="14846" width="2.42578125" style="4" customWidth="1"/>
    <col min="14847" max="14847" width="3.28515625" style="4" customWidth="1"/>
    <col min="14848" max="14848" width="3.5703125" style="4" customWidth="1"/>
    <col min="14849" max="14849" width="4" style="4" customWidth="1"/>
    <col min="14850" max="14850" width="3.42578125" style="4" customWidth="1"/>
    <col min="14851" max="14851" width="3" style="4" customWidth="1"/>
    <col min="14852" max="15085" width="11.42578125" style="4"/>
    <col min="15086" max="15086" width="44.42578125" style="4" customWidth="1"/>
    <col min="15087" max="15087" width="13" style="4" customWidth="1"/>
    <col min="15088" max="15093" width="2" style="4" customWidth="1"/>
    <col min="15094" max="15094" width="2.42578125" style="4" customWidth="1"/>
    <col min="15095" max="15095" width="3" style="4" customWidth="1"/>
    <col min="15096" max="15098" width="2" style="4" customWidth="1"/>
    <col min="15099" max="15099" width="2.85546875" style="4" customWidth="1"/>
    <col min="15100" max="15100" width="3" style="4" customWidth="1"/>
    <col min="15101" max="15101" width="2.7109375" style="4" customWidth="1"/>
    <col min="15102" max="15102" width="2.42578125" style="4" customWidth="1"/>
    <col min="15103" max="15103" width="3.28515625" style="4" customWidth="1"/>
    <col min="15104" max="15104" width="3.5703125" style="4" customWidth="1"/>
    <col min="15105" max="15105" width="4" style="4" customWidth="1"/>
    <col min="15106" max="15106" width="3.42578125" style="4" customWidth="1"/>
    <col min="15107" max="15107" width="3" style="4" customWidth="1"/>
    <col min="15108" max="15341" width="11.42578125" style="4"/>
    <col min="15342" max="15342" width="44.42578125" style="4" customWidth="1"/>
    <col min="15343" max="15343" width="13" style="4" customWidth="1"/>
    <col min="15344" max="15349" width="2" style="4" customWidth="1"/>
    <col min="15350" max="15350" width="2.42578125" style="4" customWidth="1"/>
    <col min="15351" max="15351" width="3" style="4" customWidth="1"/>
    <col min="15352" max="15354" width="2" style="4" customWidth="1"/>
    <col min="15355" max="15355" width="2.85546875" style="4" customWidth="1"/>
    <col min="15356" max="15356" width="3" style="4" customWidth="1"/>
    <col min="15357" max="15357" width="2.7109375" style="4" customWidth="1"/>
    <col min="15358" max="15358" width="2.42578125" style="4" customWidth="1"/>
    <col min="15359" max="15359" width="3.28515625" style="4" customWidth="1"/>
    <col min="15360" max="15360" width="3.5703125" style="4" customWidth="1"/>
    <col min="15361" max="15361" width="4" style="4" customWidth="1"/>
    <col min="15362" max="15362" width="3.42578125" style="4" customWidth="1"/>
    <col min="15363" max="15363" width="3" style="4" customWidth="1"/>
    <col min="15364" max="15597" width="11.42578125" style="4"/>
    <col min="15598" max="15598" width="44.42578125" style="4" customWidth="1"/>
    <col min="15599" max="15599" width="13" style="4" customWidth="1"/>
    <col min="15600" max="15605" width="2" style="4" customWidth="1"/>
    <col min="15606" max="15606" width="2.42578125" style="4" customWidth="1"/>
    <col min="15607" max="15607" width="3" style="4" customWidth="1"/>
    <col min="15608" max="15610" width="2" style="4" customWidth="1"/>
    <col min="15611" max="15611" width="2.85546875" style="4" customWidth="1"/>
    <col min="15612" max="15612" width="3" style="4" customWidth="1"/>
    <col min="15613" max="15613" width="2.7109375" style="4" customWidth="1"/>
    <col min="15614" max="15614" width="2.42578125" style="4" customWidth="1"/>
    <col min="15615" max="15615" width="3.28515625" style="4" customWidth="1"/>
    <col min="15616" max="15616" width="3.5703125" style="4" customWidth="1"/>
    <col min="15617" max="15617" width="4" style="4" customWidth="1"/>
    <col min="15618" max="15618" width="3.42578125" style="4" customWidth="1"/>
    <col min="15619" max="15619" width="3" style="4" customWidth="1"/>
    <col min="15620" max="15853" width="11.42578125" style="4"/>
    <col min="15854" max="15854" width="44.42578125" style="4" customWidth="1"/>
    <col min="15855" max="15855" width="13" style="4" customWidth="1"/>
    <col min="15856" max="15861" width="2" style="4" customWidth="1"/>
    <col min="15862" max="15862" width="2.42578125" style="4" customWidth="1"/>
    <col min="15863" max="15863" width="3" style="4" customWidth="1"/>
    <col min="15864" max="15866" width="2" style="4" customWidth="1"/>
    <col min="15867" max="15867" width="2.85546875" style="4" customWidth="1"/>
    <col min="15868" max="15868" width="3" style="4" customWidth="1"/>
    <col min="15869" max="15869" width="2.7109375" style="4" customWidth="1"/>
    <col min="15870" max="15870" width="2.42578125" style="4" customWidth="1"/>
    <col min="15871" max="15871" width="3.28515625" style="4" customWidth="1"/>
    <col min="15872" max="15872" width="3.5703125" style="4" customWidth="1"/>
    <col min="15873" max="15873" width="4" style="4" customWidth="1"/>
    <col min="15874" max="15874" width="3.42578125" style="4" customWidth="1"/>
    <col min="15875" max="15875" width="3" style="4" customWidth="1"/>
    <col min="15876" max="16109" width="11.42578125" style="4"/>
    <col min="16110" max="16110" width="44.42578125" style="4" customWidth="1"/>
    <col min="16111" max="16111" width="13" style="4" customWidth="1"/>
    <col min="16112" max="16117" width="2" style="4" customWidth="1"/>
    <col min="16118" max="16118" width="2.42578125" style="4" customWidth="1"/>
    <col min="16119" max="16119" width="3" style="4" customWidth="1"/>
    <col min="16120" max="16122" width="2" style="4" customWidth="1"/>
    <col min="16123" max="16123" width="2.85546875" style="4" customWidth="1"/>
    <col min="16124" max="16124" width="3" style="4" customWidth="1"/>
    <col min="16125" max="16125" width="2.7109375" style="4" customWidth="1"/>
    <col min="16126" max="16126" width="2.42578125" style="4" customWidth="1"/>
    <col min="16127" max="16127" width="3.28515625" style="4" customWidth="1"/>
    <col min="16128" max="16128" width="3.5703125" style="4" customWidth="1"/>
    <col min="16129" max="16129" width="4" style="4" customWidth="1"/>
    <col min="16130" max="16130" width="3.42578125" style="4" customWidth="1"/>
    <col min="16131" max="16131" width="3" style="4" customWidth="1"/>
    <col min="16132" max="16384" width="11.42578125" style="4"/>
  </cols>
  <sheetData>
    <row r="1" spans="1:14">
      <c r="B1" s="316" t="s">
        <v>51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</row>
    <row r="2" spans="1:14">
      <c r="B2" s="115"/>
      <c r="C2" s="10"/>
      <c r="D2" s="279"/>
      <c r="E2" s="10"/>
      <c r="F2" s="10"/>
      <c r="G2" s="16"/>
      <c r="H2" s="16"/>
      <c r="I2" s="6"/>
      <c r="J2" s="6"/>
      <c r="K2" s="6"/>
      <c r="L2" s="6"/>
      <c r="M2" s="14"/>
      <c r="N2" s="6"/>
    </row>
    <row r="3" spans="1:14">
      <c r="A3" s="146"/>
      <c r="B3" s="149"/>
      <c r="C3" s="147"/>
      <c r="D3" s="149"/>
      <c r="E3" s="147"/>
      <c r="F3" s="147"/>
      <c r="G3" s="313"/>
      <c r="H3" s="313"/>
      <c r="I3" s="148"/>
      <c r="J3" s="317" t="s">
        <v>0</v>
      </c>
      <c r="K3" s="318"/>
      <c r="L3" s="318"/>
      <c r="M3" s="318"/>
      <c r="N3" s="319"/>
    </row>
    <row r="4" spans="1:14" ht="25.5">
      <c r="A4" s="144"/>
      <c r="B4" s="145" t="s">
        <v>1</v>
      </c>
      <c r="C4" s="145" t="s">
        <v>294</v>
      </c>
      <c r="D4" s="145" t="s">
        <v>99</v>
      </c>
      <c r="E4" s="145" t="s">
        <v>226</v>
      </c>
      <c r="F4" s="145" t="s">
        <v>26</v>
      </c>
      <c r="G4" s="143" t="s">
        <v>25</v>
      </c>
      <c r="H4" s="143" t="s">
        <v>30</v>
      </c>
      <c r="I4" s="143" t="s">
        <v>27</v>
      </c>
      <c r="J4" s="143" t="s">
        <v>188</v>
      </c>
      <c r="K4" s="143" t="s">
        <v>17</v>
      </c>
      <c r="L4" s="143" t="s">
        <v>28</v>
      </c>
      <c r="M4" s="143" t="s">
        <v>24</v>
      </c>
      <c r="N4" s="143" t="s">
        <v>104</v>
      </c>
    </row>
    <row r="5" spans="1:14" s="5" customFormat="1" ht="25.5">
      <c r="A5" s="27" t="s">
        <v>14</v>
      </c>
      <c r="B5" s="103" t="s">
        <v>247</v>
      </c>
      <c r="C5" s="28"/>
      <c r="D5" s="280" t="s">
        <v>213</v>
      </c>
      <c r="E5" s="29" t="s">
        <v>52</v>
      </c>
      <c r="F5" s="29"/>
      <c r="G5" s="30"/>
      <c r="H5" s="30"/>
      <c r="I5" s="31"/>
      <c r="J5" s="31">
        <f>J6+J34</f>
        <v>755300</v>
      </c>
      <c r="K5" s="31">
        <f>K6+K34</f>
        <v>0</v>
      </c>
      <c r="L5" s="31">
        <f>L6+L34</f>
        <v>29300</v>
      </c>
      <c r="M5" s="31">
        <f>M6+M34</f>
        <v>711000</v>
      </c>
      <c r="N5" s="31">
        <f>N6+N34</f>
        <v>15000</v>
      </c>
    </row>
    <row r="6" spans="1:14" s="5" customFormat="1">
      <c r="A6" s="32" t="s">
        <v>3</v>
      </c>
      <c r="B6" s="33" t="s">
        <v>280</v>
      </c>
      <c r="C6" s="34"/>
      <c r="D6" s="34" t="s">
        <v>98</v>
      </c>
      <c r="E6" s="35" t="s">
        <v>53</v>
      </c>
      <c r="F6" s="35"/>
      <c r="G6" s="36"/>
      <c r="H6" s="36"/>
      <c r="I6" s="37"/>
      <c r="J6" s="37">
        <f>J7+J16+J19+J24+J27</f>
        <v>531500</v>
      </c>
      <c r="K6" s="37">
        <f>K7+K16+K19+K24+K27</f>
        <v>0</v>
      </c>
      <c r="L6" s="37">
        <f>L7+L16+L19+L24+L27</f>
        <v>16500</v>
      </c>
      <c r="M6" s="37">
        <f>M7+M16+M19+M24+M27</f>
        <v>500000</v>
      </c>
      <c r="N6" s="37">
        <f>N7+N16+N19+N24+N27</f>
        <v>15000</v>
      </c>
    </row>
    <row r="7" spans="1:14">
      <c r="A7" s="38" t="s">
        <v>4</v>
      </c>
      <c r="B7" s="39" t="s">
        <v>18</v>
      </c>
      <c r="C7" s="40"/>
      <c r="D7" s="40" t="s">
        <v>98</v>
      </c>
      <c r="E7" s="41" t="s">
        <v>31</v>
      </c>
      <c r="F7" s="41"/>
      <c r="G7" s="42"/>
      <c r="H7" s="42"/>
      <c r="I7" s="43"/>
      <c r="J7" s="43">
        <f>J8+J10+J12+J14</f>
        <v>0</v>
      </c>
      <c r="K7" s="43">
        <f t="shared" ref="K7:N7" si="0">K8+K10+K12+K14</f>
        <v>0</v>
      </c>
      <c r="L7" s="43">
        <f t="shared" si="0"/>
        <v>0</v>
      </c>
      <c r="M7" s="43">
        <f t="shared" si="0"/>
        <v>0</v>
      </c>
      <c r="N7" s="43">
        <f t="shared" si="0"/>
        <v>0</v>
      </c>
    </row>
    <row r="8" spans="1:14" s="3" customFormat="1" ht="51">
      <c r="A8" s="44" t="s">
        <v>5</v>
      </c>
      <c r="B8" s="45" t="s">
        <v>314</v>
      </c>
      <c r="C8" s="46"/>
      <c r="D8" s="46" t="s">
        <v>98</v>
      </c>
      <c r="E8" s="47" t="s">
        <v>32</v>
      </c>
      <c r="F8" s="47"/>
      <c r="G8" s="48"/>
      <c r="H8" s="48"/>
      <c r="I8" s="49"/>
      <c r="J8" s="49">
        <f>J9</f>
        <v>0</v>
      </c>
      <c r="K8" s="49">
        <f t="shared" ref="K8:N8" si="1">K9</f>
        <v>0</v>
      </c>
      <c r="L8" s="49">
        <f t="shared" si="1"/>
        <v>0</v>
      </c>
      <c r="M8" s="49">
        <f t="shared" si="1"/>
        <v>0</v>
      </c>
      <c r="N8" s="49">
        <f t="shared" si="1"/>
        <v>0</v>
      </c>
    </row>
    <row r="9" spans="1:14" s="8" customFormat="1">
      <c r="A9" s="50" t="s">
        <v>7</v>
      </c>
      <c r="B9" s="51" t="s">
        <v>29</v>
      </c>
      <c r="C9" s="52" t="s">
        <v>219</v>
      </c>
      <c r="D9" s="52" t="s">
        <v>98</v>
      </c>
      <c r="E9" s="53" t="s">
        <v>33</v>
      </c>
      <c r="F9" s="54" t="s">
        <v>54</v>
      </c>
      <c r="G9" s="55">
        <v>0</v>
      </c>
      <c r="H9" s="55">
        <v>0</v>
      </c>
      <c r="I9" s="56">
        <v>0</v>
      </c>
      <c r="J9" s="56">
        <f>+I9*H9*G9</f>
        <v>0</v>
      </c>
      <c r="K9" s="57">
        <v>0</v>
      </c>
      <c r="L9" s="57">
        <v>0</v>
      </c>
      <c r="M9" s="57">
        <f>+J9</f>
        <v>0</v>
      </c>
      <c r="N9" s="57">
        <v>0</v>
      </c>
    </row>
    <row r="10" spans="1:14" s="3" customFormat="1" ht="38.25">
      <c r="A10" s="44" t="s">
        <v>6</v>
      </c>
      <c r="B10" s="45" t="s">
        <v>295</v>
      </c>
      <c r="C10" s="46"/>
      <c r="D10" s="46" t="s">
        <v>98</v>
      </c>
      <c r="E10" s="47" t="s">
        <v>32</v>
      </c>
      <c r="F10" s="47"/>
      <c r="G10" s="48"/>
      <c r="H10" s="48"/>
      <c r="I10" s="49"/>
      <c r="J10" s="49">
        <f>J11</f>
        <v>0</v>
      </c>
      <c r="K10" s="49">
        <f t="shared" ref="K10:N10" si="2">K11</f>
        <v>0</v>
      </c>
      <c r="L10" s="49">
        <f t="shared" si="2"/>
        <v>0</v>
      </c>
      <c r="M10" s="49">
        <f t="shared" si="2"/>
        <v>0</v>
      </c>
      <c r="N10" s="49">
        <f t="shared" si="2"/>
        <v>0</v>
      </c>
    </row>
    <row r="11" spans="1:14" s="8" customFormat="1">
      <c r="A11" s="50" t="s">
        <v>147</v>
      </c>
      <c r="B11" s="51" t="s">
        <v>29</v>
      </c>
      <c r="C11" s="52" t="s">
        <v>219</v>
      </c>
      <c r="D11" s="52" t="s">
        <v>98</v>
      </c>
      <c r="E11" s="54" t="s">
        <v>33</v>
      </c>
      <c r="F11" s="54" t="s">
        <v>54</v>
      </c>
      <c r="G11" s="55">
        <v>0</v>
      </c>
      <c r="H11" s="55">
        <v>0</v>
      </c>
      <c r="I11" s="56">
        <v>0</v>
      </c>
      <c r="J11" s="56">
        <f>+I11*H11*G11</f>
        <v>0</v>
      </c>
      <c r="K11" s="57">
        <v>0</v>
      </c>
      <c r="L11" s="57">
        <v>0</v>
      </c>
      <c r="M11" s="57">
        <f>+J11</f>
        <v>0</v>
      </c>
      <c r="N11" s="57">
        <v>0</v>
      </c>
    </row>
    <row r="12" spans="1:14" s="8" customFormat="1" ht="25.5">
      <c r="A12" s="44" t="s">
        <v>19</v>
      </c>
      <c r="B12" s="45" t="s">
        <v>21</v>
      </c>
      <c r="C12" s="46"/>
      <c r="D12" s="46" t="s">
        <v>98</v>
      </c>
      <c r="E12" s="47" t="s">
        <v>32</v>
      </c>
      <c r="F12" s="47"/>
      <c r="G12" s="48"/>
      <c r="H12" s="48"/>
      <c r="I12" s="49"/>
      <c r="J12" s="49">
        <f>J13</f>
        <v>0</v>
      </c>
      <c r="K12" s="49">
        <f t="shared" ref="K12:N12" si="3">K13</f>
        <v>0</v>
      </c>
      <c r="L12" s="49">
        <f t="shared" si="3"/>
        <v>0</v>
      </c>
      <c r="M12" s="49">
        <f t="shared" si="3"/>
        <v>0</v>
      </c>
      <c r="N12" s="49">
        <f t="shared" si="3"/>
        <v>0</v>
      </c>
    </row>
    <row r="13" spans="1:14" s="8" customFormat="1">
      <c r="A13" s="50" t="s">
        <v>148</v>
      </c>
      <c r="B13" s="51" t="s">
        <v>221</v>
      </c>
      <c r="C13" s="52" t="s">
        <v>220</v>
      </c>
      <c r="D13" s="52" t="s">
        <v>98</v>
      </c>
      <c r="E13" s="54" t="s">
        <v>33</v>
      </c>
      <c r="F13" s="54" t="s">
        <v>55</v>
      </c>
      <c r="G13" s="55">
        <v>0</v>
      </c>
      <c r="H13" s="55">
        <v>0</v>
      </c>
      <c r="I13" s="56">
        <v>0</v>
      </c>
      <c r="J13" s="56">
        <f>+I13*H13*G13</f>
        <v>0</v>
      </c>
      <c r="K13" s="57">
        <v>0</v>
      </c>
      <c r="L13" s="57">
        <v>0</v>
      </c>
      <c r="M13" s="57">
        <f>+J13</f>
        <v>0</v>
      </c>
      <c r="N13" s="57">
        <v>0</v>
      </c>
    </row>
    <row r="14" spans="1:14" s="3" customFormat="1" ht="25.5">
      <c r="A14" s="44" t="s">
        <v>20</v>
      </c>
      <c r="B14" s="45" t="s">
        <v>315</v>
      </c>
      <c r="C14" s="46"/>
      <c r="D14" s="46" t="s">
        <v>98</v>
      </c>
      <c r="E14" s="47" t="s">
        <v>32</v>
      </c>
      <c r="F14" s="47"/>
      <c r="G14" s="48"/>
      <c r="H14" s="48"/>
      <c r="I14" s="49"/>
      <c r="J14" s="49">
        <f>J15</f>
        <v>0</v>
      </c>
      <c r="K14" s="49">
        <f t="shared" ref="K14:N14" si="4">K15</f>
        <v>0</v>
      </c>
      <c r="L14" s="49">
        <f t="shared" si="4"/>
        <v>0</v>
      </c>
      <c r="M14" s="49">
        <f t="shared" si="4"/>
        <v>0</v>
      </c>
      <c r="N14" s="49">
        <f t="shared" si="4"/>
        <v>0</v>
      </c>
    </row>
    <row r="15" spans="1:14" s="8" customFormat="1">
      <c r="A15" s="50" t="s">
        <v>149</v>
      </c>
      <c r="B15" s="51" t="s">
        <v>296</v>
      </c>
      <c r="C15" s="52"/>
      <c r="D15" s="52" t="s">
        <v>98</v>
      </c>
      <c r="E15" s="54" t="s">
        <v>33</v>
      </c>
      <c r="F15" s="54" t="s">
        <v>55</v>
      </c>
      <c r="G15" s="55">
        <v>0</v>
      </c>
      <c r="H15" s="55">
        <v>0</v>
      </c>
      <c r="I15" s="56">
        <v>0</v>
      </c>
      <c r="J15" s="56">
        <f>+I15*H15*G15</f>
        <v>0</v>
      </c>
      <c r="K15" s="57">
        <v>0</v>
      </c>
      <c r="L15" s="57">
        <v>0</v>
      </c>
      <c r="M15" s="57">
        <f>+J15</f>
        <v>0</v>
      </c>
      <c r="N15" s="57">
        <v>0</v>
      </c>
    </row>
    <row r="16" spans="1:14" ht="38.25">
      <c r="A16" s="38" t="s">
        <v>8</v>
      </c>
      <c r="B16" s="39" t="s">
        <v>22</v>
      </c>
      <c r="C16" s="40"/>
      <c r="D16" s="40" t="s">
        <v>98</v>
      </c>
      <c r="E16" s="41" t="s">
        <v>31</v>
      </c>
      <c r="F16" s="41"/>
      <c r="G16" s="42"/>
      <c r="H16" s="42"/>
      <c r="I16" s="43"/>
      <c r="J16" s="43">
        <f>J17</f>
        <v>0</v>
      </c>
      <c r="K16" s="43">
        <f t="shared" ref="K16:N16" si="5">SUM(K17:K18)</f>
        <v>0</v>
      </c>
      <c r="L16" s="43">
        <f t="shared" si="5"/>
        <v>0</v>
      </c>
      <c r="M16" s="43">
        <f t="shared" si="5"/>
        <v>0</v>
      </c>
      <c r="N16" s="43">
        <f t="shared" si="5"/>
        <v>0</v>
      </c>
    </row>
    <row r="17" spans="1:14" s="3" customFormat="1" ht="38.25">
      <c r="A17" s="44" t="s">
        <v>93</v>
      </c>
      <c r="B17" s="116" t="s">
        <v>297</v>
      </c>
      <c r="C17" s="58"/>
      <c r="D17" s="59" t="s">
        <v>98</v>
      </c>
      <c r="E17" s="47" t="s">
        <v>32</v>
      </c>
      <c r="F17" s="47"/>
      <c r="G17" s="48"/>
      <c r="H17" s="48"/>
      <c r="I17" s="49"/>
      <c r="J17" s="49">
        <f>J18</f>
        <v>0</v>
      </c>
      <c r="K17" s="49"/>
      <c r="L17" s="49"/>
      <c r="M17" s="49"/>
      <c r="N17" s="49"/>
    </row>
    <row r="18" spans="1:14" s="8" customFormat="1">
      <c r="A18" s="50" t="s">
        <v>94</v>
      </c>
      <c r="B18" s="51" t="s">
        <v>29</v>
      </c>
      <c r="C18" s="52" t="s">
        <v>219</v>
      </c>
      <c r="D18" s="52" t="s">
        <v>98</v>
      </c>
      <c r="E18" s="54" t="s">
        <v>33</v>
      </c>
      <c r="F18" s="54" t="s">
        <v>54</v>
      </c>
      <c r="G18" s="55">
        <v>0</v>
      </c>
      <c r="H18" s="55">
        <v>0</v>
      </c>
      <c r="I18" s="56">
        <v>0</v>
      </c>
      <c r="J18" s="56">
        <f>+I18*H18*G18</f>
        <v>0</v>
      </c>
      <c r="K18" s="57">
        <v>0</v>
      </c>
      <c r="L18" s="57">
        <v>0</v>
      </c>
      <c r="M18" s="57">
        <f>+J18</f>
        <v>0</v>
      </c>
      <c r="N18" s="57">
        <v>0</v>
      </c>
    </row>
    <row r="19" spans="1:14" ht="25.5">
      <c r="A19" s="38" t="s">
        <v>9</v>
      </c>
      <c r="B19" s="39" t="s">
        <v>23</v>
      </c>
      <c r="C19" s="40"/>
      <c r="D19" s="40" t="s">
        <v>107</v>
      </c>
      <c r="E19" s="41" t="s">
        <v>31</v>
      </c>
      <c r="F19" s="41"/>
      <c r="G19" s="42"/>
      <c r="H19" s="42"/>
      <c r="I19" s="43"/>
      <c r="J19" s="43">
        <f>J20+J22</f>
        <v>500000</v>
      </c>
      <c r="K19" s="43">
        <f>K20+K22</f>
        <v>0</v>
      </c>
      <c r="L19" s="43">
        <f>L20+L22</f>
        <v>0</v>
      </c>
      <c r="M19" s="43">
        <f>M20+M22</f>
        <v>500000</v>
      </c>
      <c r="N19" s="43">
        <f>N20+N22</f>
        <v>0</v>
      </c>
    </row>
    <row r="20" spans="1:14" s="3" customFormat="1" ht="25.5">
      <c r="A20" s="44" t="s">
        <v>10</v>
      </c>
      <c r="B20" s="116" t="s">
        <v>298</v>
      </c>
      <c r="C20" s="58"/>
      <c r="D20" s="59" t="s">
        <v>212</v>
      </c>
      <c r="E20" s="47" t="s">
        <v>32</v>
      </c>
      <c r="F20" s="47"/>
      <c r="G20" s="48"/>
      <c r="H20" s="48"/>
      <c r="I20" s="49"/>
      <c r="J20" s="49">
        <f>J21</f>
        <v>0</v>
      </c>
      <c r="K20" s="49">
        <f t="shared" ref="K20:N20" si="6">K21</f>
        <v>0</v>
      </c>
      <c r="L20" s="49">
        <f t="shared" si="6"/>
        <v>0</v>
      </c>
      <c r="M20" s="49">
        <f t="shared" si="6"/>
        <v>0</v>
      </c>
      <c r="N20" s="49">
        <f t="shared" si="6"/>
        <v>0</v>
      </c>
    </row>
    <row r="21" spans="1:14" s="8" customFormat="1">
      <c r="A21" s="50" t="s">
        <v>144</v>
      </c>
      <c r="B21" s="51" t="s">
        <v>316</v>
      </c>
      <c r="C21" s="52" t="s">
        <v>222</v>
      </c>
      <c r="D21" s="52" t="s">
        <v>98</v>
      </c>
      <c r="E21" s="54" t="s">
        <v>33</v>
      </c>
      <c r="F21" s="54" t="s">
        <v>55</v>
      </c>
      <c r="G21" s="55">
        <v>0</v>
      </c>
      <c r="H21" s="314"/>
      <c r="I21" s="60"/>
      <c r="J21" s="60"/>
      <c r="K21" s="60"/>
      <c r="L21" s="60"/>
      <c r="M21" s="60"/>
      <c r="N21" s="57">
        <v>0</v>
      </c>
    </row>
    <row r="22" spans="1:14" s="3" customFormat="1" ht="25.5">
      <c r="A22" s="44" t="s">
        <v>15</v>
      </c>
      <c r="B22" s="116" t="s">
        <v>299</v>
      </c>
      <c r="C22" s="58"/>
      <c r="D22" s="59" t="s">
        <v>102</v>
      </c>
      <c r="E22" s="47" t="s">
        <v>32</v>
      </c>
      <c r="F22" s="47"/>
      <c r="G22" s="48"/>
      <c r="H22" s="48"/>
      <c r="I22" s="49"/>
      <c r="J22" s="49">
        <f>J23</f>
        <v>500000</v>
      </c>
      <c r="K22" s="49">
        <f t="shared" ref="K22:N22" si="7">K23</f>
        <v>0</v>
      </c>
      <c r="L22" s="49">
        <f t="shared" si="7"/>
        <v>0</v>
      </c>
      <c r="M22" s="49">
        <f t="shared" si="7"/>
        <v>500000</v>
      </c>
      <c r="N22" s="49">
        <f t="shared" si="7"/>
        <v>0</v>
      </c>
    </row>
    <row r="23" spans="1:14" s="8" customFormat="1">
      <c r="A23" s="50" t="s">
        <v>168</v>
      </c>
      <c r="B23" s="51" t="s">
        <v>316</v>
      </c>
      <c r="C23" s="52" t="s">
        <v>222</v>
      </c>
      <c r="D23" s="52" t="str">
        <f>D22</f>
        <v>MPD/UCP</v>
      </c>
      <c r="E23" s="54" t="s">
        <v>33</v>
      </c>
      <c r="F23" s="54" t="s">
        <v>55</v>
      </c>
      <c r="G23" s="55">
        <v>1</v>
      </c>
      <c r="H23" s="314"/>
      <c r="I23" s="60">
        <v>500000</v>
      </c>
      <c r="J23" s="60">
        <v>500000</v>
      </c>
      <c r="K23" s="60"/>
      <c r="L23" s="60"/>
      <c r="M23" s="60">
        <v>500000</v>
      </c>
      <c r="N23" s="57">
        <v>0</v>
      </c>
    </row>
    <row r="24" spans="1:14" s="18" customFormat="1" ht="25.5">
      <c r="A24" s="38" t="s">
        <v>11</v>
      </c>
      <c r="B24" s="39" t="s">
        <v>92</v>
      </c>
      <c r="C24" s="40"/>
      <c r="D24" s="40" t="s">
        <v>98</v>
      </c>
      <c r="E24" s="41" t="s">
        <v>31</v>
      </c>
      <c r="F24" s="41"/>
      <c r="G24" s="42"/>
      <c r="H24" s="42"/>
      <c r="I24" s="43"/>
      <c r="J24" s="43">
        <f>J25</f>
        <v>0</v>
      </c>
      <c r="K24" s="43">
        <f t="shared" ref="K24:N25" si="8">K25</f>
        <v>0</v>
      </c>
      <c r="L24" s="43">
        <f t="shared" si="8"/>
        <v>0</v>
      </c>
      <c r="M24" s="43">
        <f t="shared" si="8"/>
        <v>0</v>
      </c>
      <c r="N24" s="43">
        <f t="shared" si="8"/>
        <v>0</v>
      </c>
    </row>
    <row r="25" spans="1:14" s="3" customFormat="1" ht="25.5">
      <c r="A25" s="61" t="s">
        <v>12</v>
      </c>
      <c r="B25" s="116" t="s">
        <v>95</v>
      </c>
      <c r="C25" s="58"/>
      <c r="D25" s="59" t="s">
        <v>98</v>
      </c>
      <c r="E25" s="58" t="s">
        <v>33</v>
      </c>
      <c r="F25" s="47"/>
      <c r="G25" s="48"/>
      <c r="H25" s="48"/>
      <c r="I25" s="49"/>
      <c r="J25" s="49">
        <f>J26</f>
        <v>0</v>
      </c>
      <c r="K25" s="49">
        <f t="shared" si="8"/>
        <v>0</v>
      </c>
      <c r="L25" s="49">
        <f t="shared" si="8"/>
        <v>0</v>
      </c>
      <c r="M25" s="49">
        <f t="shared" si="8"/>
        <v>0</v>
      </c>
      <c r="N25" s="49">
        <f t="shared" si="8"/>
        <v>0</v>
      </c>
    </row>
    <row r="26" spans="1:14" s="8" customFormat="1">
      <c r="A26" s="50" t="s">
        <v>150</v>
      </c>
      <c r="B26" s="51" t="s">
        <v>96</v>
      </c>
      <c r="C26" s="52"/>
      <c r="D26" s="52" t="s">
        <v>98</v>
      </c>
      <c r="E26" s="54" t="s">
        <v>33</v>
      </c>
      <c r="F26" s="54" t="s">
        <v>55</v>
      </c>
      <c r="G26" s="55">
        <v>0</v>
      </c>
      <c r="H26" s="55">
        <v>0</v>
      </c>
      <c r="I26" s="56">
        <v>0</v>
      </c>
      <c r="J26" s="56">
        <f>+I26*H26*G26</f>
        <v>0</v>
      </c>
      <c r="K26" s="57">
        <v>0</v>
      </c>
      <c r="L26" s="57">
        <v>0</v>
      </c>
      <c r="M26" s="57">
        <f>+J26</f>
        <v>0</v>
      </c>
      <c r="N26" s="57">
        <v>0</v>
      </c>
    </row>
    <row r="27" spans="1:14" s="15" customFormat="1">
      <c r="A27" s="38" t="s">
        <v>100</v>
      </c>
      <c r="B27" s="39" t="s">
        <v>101</v>
      </c>
      <c r="C27" s="40"/>
      <c r="D27" s="40" t="s">
        <v>109</v>
      </c>
      <c r="E27" s="41" t="s">
        <v>31</v>
      </c>
      <c r="F27" s="41"/>
      <c r="G27" s="42"/>
      <c r="H27" s="42"/>
      <c r="I27" s="43"/>
      <c r="J27" s="43">
        <f>J28+J30+J32</f>
        <v>31500</v>
      </c>
      <c r="K27" s="43">
        <f t="shared" ref="K27:N27" si="9">K28+K30+K32</f>
        <v>0</v>
      </c>
      <c r="L27" s="43">
        <f t="shared" si="9"/>
        <v>16500</v>
      </c>
      <c r="M27" s="43">
        <f t="shared" si="9"/>
        <v>0</v>
      </c>
      <c r="N27" s="43">
        <f t="shared" si="9"/>
        <v>15000</v>
      </c>
    </row>
    <row r="28" spans="1:14" s="8" customFormat="1">
      <c r="A28" s="44" t="s">
        <v>13</v>
      </c>
      <c r="B28" s="116" t="s">
        <v>300</v>
      </c>
      <c r="C28" s="62"/>
      <c r="D28" s="59" t="s">
        <v>108</v>
      </c>
      <c r="E28" s="62" t="s">
        <v>32</v>
      </c>
      <c r="F28" s="47"/>
      <c r="G28" s="48"/>
      <c r="H28" s="48"/>
      <c r="I28" s="49"/>
      <c r="J28" s="49">
        <f>J29</f>
        <v>12000</v>
      </c>
      <c r="K28" s="49">
        <f t="shared" ref="K28:N28" si="10">K29</f>
        <v>0</v>
      </c>
      <c r="L28" s="49">
        <f t="shared" si="10"/>
        <v>12000</v>
      </c>
      <c r="M28" s="49">
        <f t="shared" si="10"/>
        <v>0</v>
      </c>
      <c r="N28" s="49">
        <f t="shared" si="10"/>
        <v>0</v>
      </c>
    </row>
    <row r="29" spans="1:14" s="8" customFormat="1">
      <c r="A29" s="50" t="s">
        <v>97</v>
      </c>
      <c r="B29" s="51" t="s">
        <v>29</v>
      </c>
      <c r="C29" s="52" t="s">
        <v>219</v>
      </c>
      <c r="D29" s="281" t="s">
        <v>108</v>
      </c>
      <c r="E29" s="54" t="s">
        <v>33</v>
      </c>
      <c r="F29" s="54" t="s">
        <v>54</v>
      </c>
      <c r="G29" s="55">
        <v>1</v>
      </c>
      <c r="H29" s="55">
        <v>6</v>
      </c>
      <c r="I29" s="56">
        <v>2000</v>
      </c>
      <c r="J29" s="56">
        <f>+I29*H29*G29</f>
        <v>12000</v>
      </c>
      <c r="K29" s="57"/>
      <c r="L29" s="57">
        <f>+J29</f>
        <v>12000</v>
      </c>
      <c r="M29" s="57"/>
      <c r="N29" s="57"/>
    </row>
    <row r="30" spans="1:14" s="8" customFormat="1">
      <c r="A30" s="44" t="s">
        <v>77</v>
      </c>
      <c r="B30" s="116" t="s">
        <v>103</v>
      </c>
      <c r="C30" s="62"/>
      <c r="D30" s="59" t="s">
        <v>108</v>
      </c>
      <c r="E30" s="62" t="s">
        <v>32</v>
      </c>
      <c r="F30" s="47"/>
      <c r="G30" s="48"/>
      <c r="H30" s="48"/>
      <c r="I30" s="49"/>
      <c r="J30" s="49">
        <f>J31</f>
        <v>15000</v>
      </c>
      <c r="K30" s="49">
        <f t="shared" ref="K30:N30" si="11">K31</f>
        <v>0</v>
      </c>
      <c r="L30" s="49">
        <f t="shared" si="11"/>
        <v>0</v>
      </c>
      <c r="M30" s="49">
        <f t="shared" si="11"/>
        <v>0</v>
      </c>
      <c r="N30" s="49">
        <f t="shared" si="11"/>
        <v>15000</v>
      </c>
    </row>
    <row r="31" spans="1:14" s="8" customFormat="1">
      <c r="A31" s="50" t="s">
        <v>106</v>
      </c>
      <c r="B31" s="51" t="s">
        <v>105</v>
      </c>
      <c r="C31" s="52" t="s">
        <v>223</v>
      </c>
      <c r="D31" s="281" t="s">
        <v>108</v>
      </c>
      <c r="E31" s="54" t="s">
        <v>33</v>
      </c>
      <c r="F31" s="54" t="s">
        <v>55</v>
      </c>
      <c r="G31" s="55">
        <v>3</v>
      </c>
      <c r="H31" s="55">
        <v>2</v>
      </c>
      <c r="I31" s="56">
        <v>2500</v>
      </c>
      <c r="J31" s="56">
        <f>+I31*H31*G31</f>
        <v>15000</v>
      </c>
      <c r="K31" s="57"/>
      <c r="L31" s="57"/>
      <c r="M31" s="57"/>
      <c r="N31" s="57">
        <f>+J31</f>
        <v>15000</v>
      </c>
    </row>
    <row r="32" spans="1:14" s="8" customFormat="1" ht="25.5">
      <c r="A32" s="44" t="s">
        <v>78</v>
      </c>
      <c r="B32" s="116" t="s">
        <v>129</v>
      </c>
      <c r="C32" s="62"/>
      <c r="D32" s="59" t="s">
        <v>102</v>
      </c>
      <c r="E32" s="62" t="s">
        <v>32</v>
      </c>
      <c r="F32" s="47"/>
      <c r="G32" s="48"/>
      <c r="H32" s="48"/>
      <c r="I32" s="49"/>
      <c r="J32" s="49">
        <f>J33</f>
        <v>4500</v>
      </c>
      <c r="K32" s="49">
        <f t="shared" ref="K32:N32" si="12">K33</f>
        <v>0</v>
      </c>
      <c r="L32" s="49">
        <f t="shared" si="12"/>
        <v>4500</v>
      </c>
      <c r="M32" s="49">
        <f t="shared" si="12"/>
        <v>0</v>
      </c>
      <c r="N32" s="49">
        <f t="shared" si="12"/>
        <v>0</v>
      </c>
    </row>
    <row r="33" spans="1:14" s="8" customFormat="1">
      <c r="A33" s="50" t="s">
        <v>130</v>
      </c>
      <c r="B33" s="51" t="s">
        <v>29</v>
      </c>
      <c r="C33" s="52" t="s">
        <v>219</v>
      </c>
      <c r="D33" s="52" t="s">
        <v>125</v>
      </c>
      <c r="E33" s="54" t="s">
        <v>33</v>
      </c>
      <c r="F33" s="54" t="s">
        <v>54</v>
      </c>
      <c r="G33" s="55">
        <v>1</v>
      </c>
      <c r="H33" s="55">
        <v>3</v>
      </c>
      <c r="I33" s="56">
        <v>1500</v>
      </c>
      <c r="J33" s="56">
        <f>+I33*H33*G33</f>
        <v>4500</v>
      </c>
      <c r="K33" s="57"/>
      <c r="L33" s="57">
        <f>+J33</f>
        <v>4500</v>
      </c>
      <c r="M33" s="57"/>
      <c r="N33" s="57"/>
    </row>
    <row r="34" spans="1:14" s="5" customFormat="1">
      <c r="A34" s="32" t="s">
        <v>34</v>
      </c>
      <c r="B34" s="33" t="s">
        <v>192</v>
      </c>
      <c r="C34" s="34"/>
      <c r="D34" s="34" t="s">
        <v>109</v>
      </c>
      <c r="E34" s="35" t="s">
        <v>53</v>
      </c>
      <c r="F34" s="35"/>
      <c r="G34" s="36"/>
      <c r="H34" s="36"/>
      <c r="I34" s="37"/>
      <c r="J34" s="37">
        <f>J35+J39</f>
        <v>223800</v>
      </c>
      <c r="K34" s="37">
        <f t="shared" ref="K34:N34" si="13">K35+K39</f>
        <v>0</v>
      </c>
      <c r="L34" s="37">
        <f t="shared" si="13"/>
        <v>12800</v>
      </c>
      <c r="M34" s="37">
        <f t="shared" si="13"/>
        <v>211000</v>
      </c>
      <c r="N34" s="37">
        <f t="shared" si="13"/>
        <v>0</v>
      </c>
    </row>
    <row r="35" spans="1:14">
      <c r="A35" s="38" t="s">
        <v>35</v>
      </c>
      <c r="B35" s="39" t="s">
        <v>110</v>
      </c>
      <c r="C35" s="40"/>
      <c r="D35" s="40" t="s">
        <v>108</v>
      </c>
      <c r="E35" s="41" t="s">
        <v>31</v>
      </c>
      <c r="F35" s="41"/>
      <c r="G35" s="42"/>
      <c r="H35" s="42"/>
      <c r="I35" s="43"/>
      <c r="J35" s="43">
        <f>J36</f>
        <v>12800</v>
      </c>
      <c r="K35" s="43">
        <f t="shared" ref="K35:N35" si="14">K36</f>
        <v>0</v>
      </c>
      <c r="L35" s="43">
        <f t="shared" si="14"/>
        <v>12800</v>
      </c>
      <c r="M35" s="43">
        <f t="shared" si="14"/>
        <v>0</v>
      </c>
      <c r="N35" s="43">
        <f t="shared" si="14"/>
        <v>0</v>
      </c>
    </row>
    <row r="36" spans="1:14" ht="25.5">
      <c r="A36" s="44" t="s">
        <v>16</v>
      </c>
      <c r="B36" s="116" t="s">
        <v>112</v>
      </c>
      <c r="C36" s="62"/>
      <c r="D36" s="59" t="s">
        <v>108</v>
      </c>
      <c r="E36" s="62" t="s">
        <v>32</v>
      </c>
      <c r="F36" s="47"/>
      <c r="G36" s="48"/>
      <c r="H36" s="48"/>
      <c r="I36" s="49"/>
      <c r="J36" s="49">
        <f>J37+J38</f>
        <v>12800</v>
      </c>
      <c r="K36" s="49">
        <f t="shared" ref="K36:N36" si="15">K37+K38</f>
        <v>0</v>
      </c>
      <c r="L36" s="49">
        <f t="shared" si="15"/>
        <v>12800</v>
      </c>
      <c r="M36" s="49">
        <f t="shared" si="15"/>
        <v>0</v>
      </c>
      <c r="N36" s="49">
        <f t="shared" si="15"/>
        <v>0</v>
      </c>
    </row>
    <row r="37" spans="1:14">
      <c r="A37" s="63" t="s">
        <v>118</v>
      </c>
      <c r="B37" s="51" t="s">
        <v>29</v>
      </c>
      <c r="C37" s="64" t="s">
        <v>219</v>
      </c>
      <c r="D37" s="52" t="s">
        <v>113</v>
      </c>
      <c r="E37" s="64" t="s">
        <v>33</v>
      </c>
      <c r="F37" s="65" t="s">
        <v>54</v>
      </c>
      <c r="G37" s="55">
        <v>6</v>
      </c>
      <c r="H37" s="55"/>
      <c r="I37" s="55">
        <v>2000</v>
      </c>
      <c r="J37" s="55">
        <f>+I37*G37</f>
        <v>12000</v>
      </c>
      <c r="K37" s="55"/>
      <c r="L37" s="56">
        <f>+J37</f>
        <v>12000</v>
      </c>
      <c r="M37" s="56"/>
      <c r="N37" s="55"/>
    </row>
    <row r="38" spans="1:14">
      <c r="A38" s="63" t="s">
        <v>119</v>
      </c>
      <c r="B38" s="51" t="s">
        <v>105</v>
      </c>
      <c r="C38" s="64"/>
      <c r="D38" s="52" t="s">
        <v>113</v>
      </c>
      <c r="E38" s="64" t="s">
        <v>33</v>
      </c>
      <c r="F38" s="65" t="s">
        <v>55</v>
      </c>
      <c r="G38" s="55"/>
      <c r="H38" s="55"/>
      <c r="I38" s="55">
        <v>800</v>
      </c>
      <c r="J38" s="55">
        <f>+I38</f>
        <v>800</v>
      </c>
      <c r="K38" s="55"/>
      <c r="L38" s="56">
        <f>+J38</f>
        <v>800</v>
      </c>
      <c r="M38" s="56"/>
      <c r="N38" s="55"/>
    </row>
    <row r="39" spans="1:14">
      <c r="A39" s="38" t="s">
        <v>36</v>
      </c>
      <c r="B39" s="39" t="s">
        <v>111</v>
      </c>
      <c r="C39" s="40"/>
      <c r="D39" s="40" t="s">
        <v>102</v>
      </c>
      <c r="E39" s="41" t="s">
        <v>31</v>
      </c>
      <c r="F39" s="41"/>
      <c r="G39" s="42"/>
      <c r="H39" s="42"/>
      <c r="I39" s="43"/>
      <c r="J39" s="43">
        <f>J40+J42+J44+J47+J49</f>
        <v>211000</v>
      </c>
      <c r="K39" s="43">
        <f t="shared" ref="K39:N39" si="16">K40+K42+K44+K47+K49</f>
        <v>0</v>
      </c>
      <c r="L39" s="43">
        <f t="shared" si="16"/>
        <v>0</v>
      </c>
      <c r="M39" s="43">
        <f t="shared" si="16"/>
        <v>211000</v>
      </c>
      <c r="N39" s="43">
        <f t="shared" si="16"/>
        <v>0</v>
      </c>
    </row>
    <row r="40" spans="1:14" s="3" customFormat="1" ht="25.5">
      <c r="A40" s="44" t="s">
        <v>145</v>
      </c>
      <c r="B40" s="116" t="s">
        <v>317</v>
      </c>
      <c r="C40" s="58"/>
      <c r="D40" s="59" t="s">
        <v>102</v>
      </c>
      <c r="E40" s="47" t="s">
        <v>32</v>
      </c>
      <c r="F40" s="47"/>
      <c r="G40" s="48"/>
      <c r="H40" s="48"/>
      <c r="I40" s="49"/>
      <c r="J40" s="49">
        <f>J41</f>
        <v>20000</v>
      </c>
      <c r="K40" s="49">
        <f t="shared" ref="K40:N40" si="17">K41</f>
        <v>0</v>
      </c>
      <c r="L40" s="49">
        <f t="shared" si="17"/>
        <v>0</v>
      </c>
      <c r="M40" s="49">
        <f t="shared" si="17"/>
        <v>20000</v>
      </c>
      <c r="N40" s="49">
        <f t="shared" si="17"/>
        <v>0</v>
      </c>
    </row>
    <row r="41" spans="1:14" s="8" customFormat="1">
      <c r="A41" s="50" t="s">
        <v>151</v>
      </c>
      <c r="B41" s="51" t="s">
        <v>29</v>
      </c>
      <c r="C41" s="52" t="s">
        <v>219</v>
      </c>
      <c r="D41" s="52" t="s">
        <v>102</v>
      </c>
      <c r="E41" s="54" t="s">
        <v>33</v>
      </c>
      <c r="F41" s="54" t="s">
        <v>54</v>
      </c>
      <c r="G41" s="55">
        <v>0</v>
      </c>
      <c r="H41" s="55">
        <v>0</v>
      </c>
      <c r="I41" s="56">
        <v>20000</v>
      </c>
      <c r="J41" s="56">
        <v>20000</v>
      </c>
      <c r="K41" s="57">
        <v>0</v>
      </c>
      <c r="L41" s="57">
        <v>0</v>
      </c>
      <c r="M41" s="57">
        <f>+J41</f>
        <v>20000</v>
      </c>
      <c r="N41" s="57">
        <v>0</v>
      </c>
    </row>
    <row r="42" spans="1:14" s="8" customFormat="1" ht="25.5">
      <c r="A42" s="44" t="s">
        <v>152</v>
      </c>
      <c r="B42" s="116" t="s">
        <v>318</v>
      </c>
      <c r="C42" s="58"/>
      <c r="D42" s="59" t="s">
        <v>102</v>
      </c>
      <c r="E42" s="47" t="s">
        <v>32</v>
      </c>
      <c r="F42" s="47"/>
      <c r="G42" s="48"/>
      <c r="H42" s="48"/>
      <c r="I42" s="49">
        <v>5000</v>
      </c>
      <c r="J42" s="49">
        <f>J43</f>
        <v>5000</v>
      </c>
      <c r="K42" s="49">
        <f t="shared" ref="K42:N42" si="18">K43</f>
        <v>0</v>
      </c>
      <c r="L42" s="49">
        <f t="shared" si="18"/>
        <v>0</v>
      </c>
      <c r="M42" s="49">
        <f t="shared" si="18"/>
        <v>5000</v>
      </c>
      <c r="N42" s="49">
        <f t="shared" si="18"/>
        <v>0</v>
      </c>
    </row>
    <row r="43" spans="1:14" s="8" customFormat="1">
      <c r="A43" s="66" t="s">
        <v>153</v>
      </c>
      <c r="B43" s="117" t="s">
        <v>29</v>
      </c>
      <c r="C43" s="52" t="s">
        <v>219</v>
      </c>
      <c r="D43" s="52" t="s">
        <v>102</v>
      </c>
      <c r="E43" s="54" t="s">
        <v>33</v>
      </c>
      <c r="F43" s="54" t="s">
        <v>54</v>
      </c>
      <c r="G43" s="55"/>
      <c r="H43" s="55"/>
      <c r="I43" s="56">
        <v>5000</v>
      </c>
      <c r="J43" s="56">
        <v>5000</v>
      </c>
      <c r="K43" s="57"/>
      <c r="L43" s="57"/>
      <c r="M43" s="57">
        <v>5000</v>
      </c>
      <c r="N43" s="57"/>
    </row>
    <row r="44" spans="1:14" s="3" customFormat="1" ht="25.5">
      <c r="A44" s="44" t="s">
        <v>176</v>
      </c>
      <c r="B44" s="116" t="s">
        <v>301</v>
      </c>
      <c r="C44" s="58"/>
      <c r="D44" s="59" t="s">
        <v>102</v>
      </c>
      <c r="E44" s="47" t="s">
        <v>32</v>
      </c>
      <c r="F44" s="47"/>
      <c r="G44" s="48"/>
      <c r="H44" s="48"/>
      <c r="I44" s="49"/>
      <c r="J44" s="49">
        <f>J45+J46</f>
        <v>150000</v>
      </c>
      <c r="K44" s="49">
        <f t="shared" ref="K44:N44" si="19">K45+K46</f>
        <v>0</v>
      </c>
      <c r="L44" s="49">
        <f t="shared" si="19"/>
        <v>0</v>
      </c>
      <c r="M44" s="49">
        <f t="shared" si="19"/>
        <v>150000</v>
      </c>
      <c r="N44" s="49">
        <f t="shared" si="19"/>
        <v>0</v>
      </c>
    </row>
    <row r="45" spans="1:14" s="8" customFormat="1">
      <c r="A45" s="50" t="s">
        <v>177</v>
      </c>
      <c r="B45" s="51" t="s">
        <v>116</v>
      </c>
      <c r="C45" s="320" t="s">
        <v>248</v>
      </c>
      <c r="D45" s="52" t="s">
        <v>102</v>
      </c>
      <c r="E45" s="54" t="s">
        <v>33</v>
      </c>
      <c r="F45" s="54" t="s">
        <v>55</v>
      </c>
      <c r="G45" s="55">
        <v>0</v>
      </c>
      <c r="H45" s="55">
        <v>0</v>
      </c>
      <c r="I45" s="56">
        <v>0</v>
      </c>
      <c r="J45" s="56">
        <v>50000</v>
      </c>
      <c r="K45" s="57">
        <v>0</v>
      </c>
      <c r="L45" s="57">
        <v>0</v>
      </c>
      <c r="M45" s="57">
        <f>+J45</f>
        <v>50000</v>
      </c>
      <c r="N45" s="57">
        <v>0</v>
      </c>
    </row>
    <row r="46" spans="1:14" s="8" customFormat="1">
      <c r="A46" s="50" t="s">
        <v>178</v>
      </c>
      <c r="B46" s="51" t="s">
        <v>117</v>
      </c>
      <c r="C46" s="321"/>
      <c r="D46" s="52" t="s">
        <v>102</v>
      </c>
      <c r="E46" s="54" t="s">
        <v>33</v>
      </c>
      <c r="F46" s="54" t="s">
        <v>55</v>
      </c>
      <c r="G46" s="55"/>
      <c r="H46" s="55"/>
      <c r="I46" s="56"/>
      <c r="J46" s="56">
        <v>100000</v>
      </c>
      <c r="K46" s="57"/>
      <c r="L46" s="57"/>
      <c r="M46" s="57">
        <f>+J46</f>
        <v>100000</v>
      </c>
      <c r="N46" s="57"/>
    </row>
    <row r="47" spans="1:14" s="8" customFormat="1" ht="25.5">
      <c r="A47" s="44" t="s">
        <v>179</v>
      </c>
      <c r="B47" s="118" t="s">
        <v>114</v>
      </c>
      <c r="C47" s="62"/>
      <c r="D47" s="59" t="s">
        <v>102</v>
      </c>
      <c r="E47" s="62" t="s">
        <v>32</v>
      </c>
      <c r="F47" s="47"/>
      <c r="G47" s="48"/>
      <c r="H47" s="48"/>
      <c r="I47" s="49"/>
      <c r="J47" s="49">
        <f>J48</f>
        <v>24000</v>
      </c>
      <c r="K47" s="49">
        <f t="shared" ref="K47:N47" si="20">K48</f>
        <v>0</v>
      </c>
      <c r="L47" s="49">
        <f t="shared" si="20"/>
        <v>0</v>
      </c>
      <c r="M47" s="49">
        <f t="shared" si="20"/>
        <v>24000</v>
      </c>
      <c r="N47" s="49">
        <f t="shared" si="20"/>
        <v>0</v>
      </c>
    </row>
    <row r="48" spans="1:14" s="8" customFormat="1">
      <c r="A48" s="50" t="s">
        <v>180</v>
      </c>
      <c r="B48" s="51" t="s">
        <v>115</v>
      </c>
      <c r="C48" s="52" t="s">
        <v>223</v>
      </c>
      <c r="D48" s="52" t="s">
        <v>102</v>
      </c>
      <c r="E48" s="54" t="s">
        <v>33</v>
      </c>
      <c r="F48" s="54" t="s">
        <v>55</v>
      </c>
      <c r="G48" s="55">
        <v>20</v>
      </c>
      <c r="H48" s="55">
        <v>1</v>
      </c>
      <c r="I48" s="56">
        <v>1200</v>
      </c>
      <c r="J48" s="56">
        <f>+I48*G48</f>
        <v>24000</v>
      </c>
      <c r="K48" s="57"/>
      <c r="L48" s="57"/>
      <c r="M48" s="57">
        <f>+J48</f>
        <v>24000</v>
      </c>
      <c r="N48" s="57"/>
    </row>
    <row r="49" spans="1:14" s="8" customFormat="1">
      <c r="A49" s="44" t="s">
        <v>276</v>
      </c>
      <c r="B49" s="118" t="s">
        <v>302</v>
      </c>
      <c r="C49" s="62"/>
      <c r="D49" s="282" t="s">
        <v>102</v>
      </c>
      <c r="E49" s="62" t="s">
        <v>32</v>
      </c>
      <c r="F49" s="47"/>
      <c r="G49" s="48"/>
      <c r="H49" s="48"/>
      <c r="I49" s="49"/>
      <c r="J49" s="49">
        <f>J50</f>
        <v>12000</v>
      </c>
      <c r="K49" s="49">
        <f t="shared" ref="K49:N49" si="21">K50</f>
        <v>0</v>
      </c>
      <c r="L49" s="49">
        <f t="shared" si="21"/>
        <v>0</v>
      </c>
      <c r="M49" s="49">
        <f t="shared" si="21"/>
        <v>12000</v>
      </c>
      <c r="N49" s="49">
        <f t="shared" si="21"/>
        <v>0</v>
      </c>
    </row>
    <row r="50" spans="1:14" s="8" customFormat="1">
      <c r="A50" s="50" t="s">
        <v>181</v>
      </c>
      <c r="B50" s="51" t="s">
        <v>86</v>
      </c>
      <c r="C50" s="52" t="s">
        <v>225</v>
      </c>
      <c r="D50" s="52" t="s">
        <v>102</v>
      </c>
      <c r="E50" s="54" t="s">
        <v>33</v>
      </c>
      <c r="F50" s="54" t="s">
        <v>55</v>
      </c>
      <c r="G50" s="55">
        <v>2</v>
      </c>
      <c r="H50" s="55">
        <v>20</v>
      </c>
      <c r="I50" s="56">
        <v>300</v>
      </c>
      <c r="J50" s="56">
        <f>+I50*H50*G50</f>
        <v>12000</v>
      </c>
      <c r="K50" s="57"/>
      <c r="L50" s="57"/>
      <c r="M50" s="57">
        <f>+J50</f>
        <v>12000</v>
      </c>
      <c r="N50" s="57"/>
    </row>
    <row r="51" spans="1:14" s="3" customFormat="1">
      <c r="A51" s="27">
        <v>2</v>
      </c>
      <c r="B51" s="103" t="s">
        <v>48</v>
      </c>
      <c r="C51" s="28"/>
      <c r="D51" s="280" t="s">
        <v>213</v>
      </c>
      <c r="E51" s="29" t="s">
        <v>52</v>
      </c>
      <c r="F51" s="29"/>
      <c r="G51" s="30"/>
      <c r="H51" s="30"/>
      <c r="I51" s="67"/>
      <c r="J51" s="67">
        <f>J52+J69+J73</f>
        <v>3228000.0000000005</v>
      </c>
      <c r="K51" s="67">
        <f>K52+K69+K73</f>
        <v>0</v>
      </c>
      <c r="L51" s="67">
        <f>L52+L69+L73</f>
        <v>0</v>
      </c>
      <c r="M51" s="67">
        <f>M52+M69+M73</f>
        <v>3228000.0000000005</v>
      </c>
      <c r="N51" s="67">
        <f>N52+N69+N73</f>
        <v>0</v>
      </c>
    </row>
    <row r="52" spans="1:14" s="3" customFormat="1" ht="25.5">
      <c r="A52" s="32" t="s">
        <v>40</v>
      </c>
      <c r="B52" s="33" t="s">
        <v>41</v>
      </c>
      <c r="C52" s="34"/>
      <c r="D52" s="34" t="s">
        <v>213</v>
      </c>
      <c r="E52" s="35" t="s">
        <v>53</v>
      </c>
      <c r="F52" s="35"/>
      <c r="G52" s="36"/>
      <c r="H52" s="36"/>
      <c r="I52" s="37"/>
      <c r="J52" s="37">
        <f>J53+J58+J61+J64</f>
        <v>3204000.0000000005</v>
      </c>
      <c r="K52" s="37">
        <f t="shared" ref="K52:N52" si="22">K53+K58+K61+K64</f>
        <v>0</v>
      </c>
      <c r="L52" s="37">
        <f t="shared" si="22"/>
        <v>0</v>
      </c>
      <c r="M52" s="37">
        <f t="shared" si="22"/>
        <v>3204000.0000000005</v>
      </c>
      <c r="N52" s="37">
        <f t="shared" si="22"/>
        <v>0</v>
      </c>
    </row>
    <row r="53" spans="1:14">
      <c r="A53" s="38" t="s">
        <v>37</v>
      </c>
      <c r="B53" s="39" t="s">
        <v>120</v>
      </c>
      <c r="C53" s="40"/>
      <c r="D53" s="40" t="s">
        <v>98</v>
      </c>
      <c r="E53" s="41" t="s">
        <v>31</v>
      </c>
      <c r="F53" s="41"/>
      <c r="G53" s="42"/>
      <c r="H53" s="42"/>
      <c r="I53" s="43"/>
      <c r="J53" s="43">
        <f>J54+J56</f>
        <v>0</v>
      </c>
      <c r="K53" s="43">
        <f t="shared" ref="K53:N53" si="23">K54+K56</f>
        <v>0</v>
      </c>
      <c r="L53" s="43">
        <f t="shared" si="23"/>
        <v>0</v>
      </c>
      <c r="M53" s="43">
        <f t="shared" si="23"/>
        <v>0</v>
      </c>
      <c r="N53" s="43">
        <f t="shared" si="23"/>
        <v>0</v>
      </c>
    </row>
    <row r="54" spans="1:14" ht="25.5">
      <c r="A54" s="44" t="s">
        <v>44</v>
      </c>
      <c r="B54" s="116" t="s">
        <v>303</v>
      </c>
      <c r="C54" s="58"/>
      <c r="D54" s="59" t="s">
        <v>98</v>
      </c>
      <c r="E54" s="47" t="s">
        <v>32</v>
      </c>
      <c r="F54" s="47"/>
      <c r="G54" s="48"/>
      <c r="H54" s="48"/>
      <c r="I54" s="49"/>
      <c r="J54" s="49">
        <f>J55</f>
        <v>0</v>
      </c>
      <c r="K54" s="49">
        <f t="shared" ref="K54:N54" si="24">K55</f>
        <v>0</v>
      </c>
      <c r="L54" s="49">
        <f t="shared" si="24"/>
        <v>0</v>
      </c>
      <c r="M54" s="49">
        <f t="shared" si="24"/>
        <v>0</v>
      </c>
      <c r="N54" s="49">
        <f t="shared" si="24"/>
        <v>0</v>
      </c>
    </row>
    <row r="55" spans="1:14" s="8" customFormat="1">
      <c r="A55" s="50" t="s">
        <v>122</v>
      </c>
      <c r="B55" s="51" t="s">
        <v>121</v>
      </c>
      <c r="C55" s="52"/>
      <c r="D55" s="52" t="s">
        <v>98</v>
      </c>
      <c r="E55" s="54" t="s">
        <v>33</v>
      </c>
      <c r="F55" s="54" t="s">
        <v>55</v>
      </c>
      <c r="G55" s="55">
        <v>0</v>
      </c>
      <c r="H55" s="55">
        <v>0</v>
      </c>
      <c r="I55" s="56">
        <v>0</v>
      </c>
      <c r="J55" s="56">
        <f>+I55*H55*G55</f>
        <v>0</v>
      </c>
      <c r="K55" s="57">
        <v>0</v>
      </c>
      <c r="L55" s="57">
        <v>0</v>
      </c>
      <c r="M55" s="57">
        <f>+J55</f>
        <v>0</v>
      </c>
      <c r="N55" s="57">
        <v>0</v>
      </c>
    </row>
    <row r="56" spans="1:14" ht="25.5">
      <c r="A56" s="44" t="s">
        <v>45</v>
      </c>
      <c r="B56" s="116" t="s">
        <v>304</v>
      </c>
      <c r="C56" s="58"/>
      <c r="D56" s="59" t="s">
        <v>109</v>
      </c>
      <c r="E56" s="47" t="s">
        <v>32</v>
      </c>
      <c r="F56" s="47"/>
      <c r="G56" s="48"/>
      <c r="H56" s="48"/>
      <c r="I56" s="49"/>
      <c r="J56" s="49">
        <f>J57</f>
        <v>0</v>
      </c>
      <c r="K56" s="49">
        <f t="shared" ref="K56:N56" si="25">K57</f>
        <v>0</v>
      </c>
      <c r="L56" s="49">
        <f t="shared" si="25"/>
        <v>0</v>
      </c>
      <c r="M56" s="49">
        <f t="shared" si="25"/>
        <v>0</v>
      </c>
      <c r="N56" s="49">
        <f t="shared" si="25"/>
        <v>0</v>
      </c>
    </row>
    <row r="57" spans="1:14" s="8" customFormat="1">
      <c r="A57" s="50" t="s">
        <v>156</v>
      </c>
      <c r="B57" s="51" t="s">
        <v>157</v>
      </c>
      <c r="C57" s="52"/>
      <c r="D57" s="52" t="s">
        <v>109</v>
      </c>
      <c r="E57" s="54" t="s">
        <v>33</v>
      </c>
      <c r="F57" s="54" t="s">
        <v>55</v>
      </c>
      <c r="G57" s="55"/>
      <c r="H57" s="55"/>
      <c r="I57" s="56"/>
      <c r="J57" s="56"/>
      <c r="K57" s="57"/>
      <c r="L57" s="57"/>
      <c r="M57" s="57"/>
      <c r="N57" s="57"/>
    </row>
    <row r="58" spans="1:14" ht="25.5">
      <c r="A58" s="38" t="s">
        <v>38</v>
      </c>
      <c r="B58" s="39" t="s">
        <v>89</v>
      </c>
      <c r="C58" s="40"/>
      <c r="D58" s="40" t="s">
        <v>102</v>
      </c>
      <c r="E58" s="41" t="s">
        <v>31</v>
      </c>
      <c r="F58" s="41"/>
      <c r="G58" s="42"/>
      <c r="H58" s="42"/>
      <c r="I58" s="43"/>
      <c r="J58" s="43">
        <f>J59</f>
        <v>150000</v>
      </c>
      <c r="K58" s="43">
        <f t="shared" ref="K58:N59" si="26">K59</f>
        <v>0</v>
      </c>
      <c r="L58" s="43">
        <f t="shared" si="26"/>
        <v>0</v>
      </c>
      <c r="M58" s="43">
        <f t="shared" si="26"/>
        <v>150000</v>
      </c>
      <c r="N58" s="43">
        <f t="shared" si="26"/>
        <v>0</v>
      </c>
    </row>
    <row r="59" spans="1:14" s="8" customFormat="1" ht="17.25" customHeight="1">
      <c r="A59" s="44" t="s">
        <v>46</v>
      </c>
      <c r="B59" s="116" t="s">
        <v>305</v>
      </c>
      <c r="C59" s="62"/>
      <c r="D59" s="59" t="s">
        <v>102</v>
      </c>
      <c r="E59" s="62" t="s">
        <v>32</v>
      </c>
      <c r="F59" s="47"/>
      <c r="G59" s="48"/>
      <c r="H59" s="48"/>
      <c r="I59" s="49"/>
      <c r="J59" s="49">
        <f>J60</f>
        <v>150000</v>
      </c>
      <c r="K59" s="49">
        <f t="shared" si="26"/>
        <v>0</v>
      </c>
      <c r="L59" s="49">
        <f t="shared" si="26"/>
        <v>0</v>
      </c>
      <c r="M59" s="49">
        <f t="shared" si="26"/>
        <v>150000</v>
      </c>
      <c r="N59" s="49">
        <f t="shared" si="26"/>
        <v>0</v>
      </c>
    </row>
    <row r="60" spans="1:14" s="8" customFormat="1">
      <c r="A60" s="66" t="s">
        <v>124</v>
      </c>
      <c r="B60" s="68" t="s">
        <v>123</v>
      </c>
      <c r="C60" s="69" t="s">
        <v>220</v>
      </c>
      <c r="D60" s="69" t="s">
        <v>102</v>
      </c>
      <c r="E60" s="53" t="s">
        <v>33</v>
      </c>
      <c r="F60" s="54" t="s">
        <v>55</v>
      </c>
      <c r="G60" s="55">
        <v>0</v>
      </c>
      <c r="H60" s="55"/>
      <c r="I60" s="56">
        <v>150000</v>
      </c>
      <c r="J60" s="56">
        <v>150000</v>
      </c>
      <c r="K60" s="57"/>
      <c r="L60" s="57"/>
      <c r="M60" s="57">
        <v>150000</v>
      </c>
      <c r="N60" s="57"/>
    </row>
    <row r="61" spans="1:14" ht="25.5">
      <c r="A61" s="38" t="s">
        <v>39</v>
      </c>
      <c r="B61" s="39" t="s">
        <v>133</v>
      </c>
      <c r="C61" s="40"/>
      <c r="D61" s="40" t="s">
        <v>102</v>
      </c>
      <c r="E61" s="41" t="s">
        <v>32</v>
      </c>
      <c r="F61" s="41"/>
      <c r="G61" s="42"/>
      <c r="H61" s="42"/>
      <c r="I61" s="43"/>
      <c r="J61" s="43">
        <f>J63</f>
        <v>54000</v>
      </c>
      <c r="K61" s="43">
        <f t="shared" ref="K61:N61" si="27">K63</f>
        <v>0</v>
      </c>
      <c r="L61" s="43">
        <f t="shared" si="27"/>
        <v>0</v>
      </c>
      <c r="M61" s="43">
        <f t="shared" si="27"/>
        <v>54000</v>
      </c>
      <c r="N61" s="43">
        <f t="shared" si="27"/>
        <v>0</v>
      </c>
    </row>
    <row r="62" spans="1:14" s="8" customFormat="1">
      <c r="A62" s="44" t="s">
        <v>47</v>
      </c>
      <c r="B62" s="116" t="s">
        <v>306</v>
      </c>
      <c r="C62" s="62"/>
      <c r="D62" s="59" t="s">
        <v>102</v>
      </c>
      <c r="E62" s="62" t="s">
        <v>32</v>
      </c>
      <c r="F62" s="47"/>
      <c r="G62" s="48"/>
      <c r="H62" s="48"/>
      <c r="I62" s="49"/>
      <c r="J62" s="49">
        <f>J63</f>
        <v>54000</v>
      </c>
      <c r="K62" s="49">
        <f t="shared" ref="K62:N62" si="28">K63</f>
        <v>0</v>
      </c>
      <c r="L62" s="49">
        <f t="shared" si="28"/>
        <v>0</v>
      </c>
      <c r="M62" s="49">
        <f t="shared" si="28"/>
        <v>54000</v>
      </c>
      <c r="N62" s="49">
        <f t="shared" si="28"/>
        <v>0</v>
      </c>
    </row>
    <row r="63" spans="1:14" s="3" customFormat="1">
      <c r="A63" s="66" t="s">
        <v>169</v>
      </c>
      <c r="B63" s="119" t="s">
        <v>170</v>
      </c>
      <c r="C63" s="70" t="s">
        <v>219</v>
      </c>
      <c r="D63" s="69" t="s">
        <v>102</v>
      </c>
      <c r="E63" s="70" t="s">
        <v>33</v>
      </c>
      <c r="F63" s="66" t="s">
        <v>54</v>
      </c>
      <c r="G63" s="315">
        <v>1</v>
      </c>
      <c r="H63" s="315">
        <v>36</v>
      </c>
      <c r="I63" s="71">
        <v>1500</v>
      </c>
      <c r="J63" s="71">
        <f>+I63*H63*G63</f>
        <v>54000</v>
      </c>
      <c r="K63" s="71"/>
      <c r="L63" s="71"/>
      <c r="M63" s="57">
        <f>+J63</f>
        <v>54000</v>
      </c>
      <c r="N63" s="71"/>
    </row>
    <row r="64" spans="1:14" ht="25.5">
      <c r="A64" s="38" t="s">
        <v>337</v>
      </c>
      <c r="B64" s="39" t="s">
        <v>171</v>
      </c>
      <c r="C64" s="40"/>
      <c r="D64" s="40" t="s">
        <v>102</v>
      </c>
      <c r="E64" s="290" t="s">
        <v>31</v>
      </c>
      <c r="F64" s="290"/>
      <c r="G64" s="291"/>
      <c r="H64" s="291"/>
      <c r="I64" s="292"/>
      <c r="J64" s="292">
        <f>J65</f>
        <v>3000000.0000000005</v>
      </c>
      <c r="K64" s="292">
        <f>K65</f>
        <v>0</v>
      </c>
      <c r="L64" s="292">
        <f>L65</f>
        <v>0</v>
      </c>
      <c r="M64" s="292">
        <f>M65</f>
        <v>3000000.0000000005</v>
      </c>
      <c r="N64" s="292">
        <f>N65</f>
        <v>0</v>
      </c>
    </row>
    <row r="65" spans="1:14" s="8" customFormat="1" ht="25.5">
      <c r="A65" s="44" t="s">
        <v>338</v>
      </c>
      <c r="B65" s="116" t="s">
        <v>146</v>
      </c>
      <c r="C65" s="62"/>
      <c r="D65" s="59" t="s">
        <v>125</v>
      </c>
      <c r="E65" s="62" t="s">
        <v>32</v>
      </c>
      <c r="F65" s="293"/>
      <c r="G65" s="294"/>
      <c r="H65" s="294"/>
      <c r="I65" s="295"/>
      <c r="J65" s="295">
        <f>J66+J67+J68</f>
        <v>3000000.0000000005</v>
      </c>
      <c r="K65" s="295">
        <f t="shared" ref="K65:N65" si="29">K66+K67+K68</f>
        <v>0</v>
      </c>
      <c r="L65" s="295">
        <f t="shared" si="29"/>
        <v>0</v>
      </c>
      <c r="M65" s="295">
        <f t="shared" si="29"/>
        <v>3000000.0000000005</v>
      </c>
      <c r="N65" s="295">
        <f t="shared" si="29"/>
        <v>0</v>
      </c>
    </row>
    <row r="66" spans="1:14" s="3" customFormat="1">
      <c r="A66" s="66" t="s">
        <v>339</v>
      </c>
      <c r="B66" s="119" t="s">
        <v>126</v>
      </c>
      <c r="C66" s="70" t="s">
        <v>224</v>
      </c>
      <c r="D66" s="69" t="s">
        <v>125</v>
      </c>
      <c r="E66" s="70" t="s">
        <v>33</v>
      </c>
      <c r="F66" s="66" t="s">
        <v>54</v>
      </c>
      <c r="G66" s="315">
        <f>1400000/24/10</f>
        <v>5833.3333333333339</v>
      </c>
      <c r="H66" s="315">
        <v>24</v>
      </c>
      <c r="I66" s="71">
        <v>10</v>
      </c>
      <c r="J66" s="71">
        <f t="shared" ref="J66" si="30">+I66*H66*G66</f>
        <v>1400000.0000000002</v>
      </c>
      <c r="K66" s="71">
        <v>0</v>
      </c>
      <c r="L66" s="71">
        <v>0</v>
      </c>
      <c r="M66" s="57">
        <f t="shared" ref="M66:M67" si="31">+J66</f>
        <v>1400000.0000000002</v>
      </c>
      <c r="N66" s="71">
        <v>0</v>
      </c>
    </row>
    <row r="67" spans="1:14" s="3" customFormat="1">
      <c r="A67" s="66" t="s">
        <v>340</v>
      </c>
      <c r="B67" s="119" t="s">
        <v>307</v>
      </c>
      <c r="C67" s="70"/>
      <c r="D67" s="69" t="s">
        <v>125</v>
      </c>
      <c r="E67" s="70" t="s">
        <v>33</v>
      </c>
      <c r="F67" s="66" t="s">
        <v>54</v>
      </c>
      <c r="G67" s="315">
        <f>1400000/24/10</f>
        <v>5833.3333333333339</v>
      </c>
      <c r="H67" s="315">
        <v>24</v>
      </c>
      <c r="I67" s="71">
        <v>5</v>
      </c>
      <c r="J67" s="71">
        <f t="shared" ref="J67" si="32">+I67*H67*G67</f>
        <v>700000.00000000012</v>
      </c>
      <c r="K67" s="71">
        <v>0</v>
      </c>
      <c r="L67" s="71">
        <v>0</v>
      </c>
      <c r="M67" s="57">
        <f t="shared" si="31"/>
        <v>700000.00000000012</v>
      </c>
      <c r="N67" s="71">
        <v>0</v>
      </c>
    </row>
    <row r="68" spans="1:14" s="3" customFormat="1">
      <c r="A68" s="66" t="s">
        <v>341</v>
      </c>
      <c r="B68" s="119" t="s">
        <v>57</v>
      </c>
      <c r="C68" s="70"/>
      <c r="D68" s="69" t="s">
        <v>125</v>
      </c>
      <c r="E68" s="70" t="s">
        <v>33</v>
      </c>
      <c r="F68" s="66" t="s">
        <v>55</v>
      </c>
      <c r="G68" s="315">
        <v>900000</v>
      </c>
      <c r="H68" s="315">
        <v>1</v>
      </c>
      <c r="I68" s="71">
        <v>1</v>
      </c>
      <c r="J68" s="71">
        <f t="shared" ref="J68" si="33">+I68*H68*G68</f>
        <v>900000</v>
      </c>
      <c r="K68" s="71">
        <v>0</v>
      </c>
      <c r="L68" s="71">
        <v>0</v>
      </c>
      <c r="M68" s="57">
        <f t="shared" ref="M68" si="34">+J68</f>
        <v>900000</v>
      </c>
      <c r="N68" s="71">
        <v>0</v>
      </c>
    </row>
    <row r="69" spans="1:14" s="3" customFormat="1">
      <c r="A69" s="32" t="s">
        <v>42</v>
      </c>
      <c r="B69" s="33" t="s">
        <v>193</v>
      </c>
      <c r="C69" s="34"/>
      <c r="D69" s="34" t="s">
        <v>102</v>
      </c>
      <c r="E69" s="296" t="s">
        <v>53</v>
      </c>
      <c r="F69" s="296"/>
      <c r="G69" s="297"/>
      <c r="H69" s="297"/>
      <c r="I69" s="298"/>
      <c r="J69" s="298">
        <f>J70</f>
        <v>12000</v>
      </c>
      <c r="K69" s="298">
        <f t="shared" ref="K69:N70" si="35">K70</f>
        <v>0</v>
      </c>
      <c r="L69" s="298">
        <f t="shared" si="35"/>
        <v>0</v>
      </c>
      <c r="M69" s="298">
        <f t="shared" si="35"/>
        <v>12000</v>
      </c>
      <c r="N69" s="298">
        <f t="shared" si="35"/>
        <v>0</v>
      </c>
    </row>
    <row r="70" spans="1:14">
      <c r="A70" s="38" t="s">
        <v>79</v>
      </c>
      <c r="B70" s="39" t="s">
        <v>342</v>
      </c>
      <c r="C70" s="40"/>
      <c r="D70" s="40" t="s">
        <v>102</v>
      </c>
      <c r="E70" s="290" t="s">
        <v>31</v>
      </c>
      <c r="F70" s="290"/>
      <c r="G70" s="291"/>
      <c r="H70" s="291"/>
      <c r="I70" s="292"/>
      <c r="J70" s="292">
        <f>J71</f>
        <v>12000</v>
      </c>
      <c r="K70" s="292">
        <f t="shared" si="35"/>
        <v>0</v>
      </c>
      <c r="L70" s="292">
        <f t="shared" si="35"/>
        <v>0</v>
      </c>
      <c r="M70" s="292">
        <f t="shared" si="35"/>
        <v>12000</v>
      </c>
      <c r="N70" s="292">
        <f t="shared" si="35"/>
        <v>0</v>
      </c>
    </row>
    <row r="71" spans="1:14" s="8" customFormat="1" ht="25.5">
      <c r="A71" s="44" t="s">
        <v>80</v>
      </c>
      <c r="B71" s="116" t="s">
        <v>112</v>
      </c>
      <c r="C71" s="62"/>
      <c r="D71" s="59" t="s">
        <v>102</v>
      </c>
      <c r="E71" s="62" t="s">
        <v>32</v>
      </c>
      <c r="F71" s="293"/>
      <c r="G71" s="294"/>
      <c r="H71" s="294"/>
      <c r="I71" s="295"/>
      <c r="J71" s="295">
        <f>J72</f>
        <v>12000</v>
      </c>
      <c r="K71" s="295">
        <f t="shared" ref="K71:N71" si="36">K72</f>
        <v>0</v>
      </c>
      <c r="L71" s="295">
        <f t="shared" si="36"/>
        <v>0</v>
      </c>
      <c r="M71" s="295">
        <v>12000</v>
      </c>
      <c r="N71" s="295">
        <f t="shared" si="36"/>
        <v>0</v>
      </c>
    </row>
    <row r="72" spans="1:14" s="3" customFormat="1">
      <c r="A72" s="66" t="s">
        <v>155</v>
      </c>
      <c r="B72" s="119" t="s">
        <v>29</v>
      </c>
      <c r="C72" s="70" t="s">
        <v>219</v>
      </c>
      <c r="D72" s="69" t="s">
        <v>102</v>
      </c>
      <c r="E72" s="70" t="s">
        <v>33</v>
      </c>
      <c r="F72" s="66" t="s">
        <v>54</v>
      </c>
      <c r="G72" s="315">
        <v>3000</v>
      </c>
      <c r="H72" s="315">
        <v>4</v>
      </c>
      <c r="I72" s="71">
        <f>G72*H72</f>
        <v>12000</v>
      </c>
      <c r="J72" s="71">
        <v>12000</v>
      </c>
      <c r="K72" s="71"/>
      <c r="L72" s="71"/>
      <c r="M72" s="71">
        <v>12000</v>
      </c>
      <c r="N72" s="71"/>
    </row>
    <row r="73" spans="1:14" ht="25.5">
      <c r="A73" s="32" t="s">
        <v>172</v>
      </c>
      <c r="B73" s="33" t="s">
        <v>91</v>
      </c>
      <c r="C73" s="34"/>
      <c r="D73" s="34" t="s">
        <v>125</v>
      </c>
      <c r="E73" s="35" t="s">
        <v>53</v>
      </c>
      <c r="F73" s="35"/>
      <c r="G73" s="36"/>
      <c r="H73" s="36"/>
      <c r="I73" s="37"/>
      <c r="J73" s="37">
        <f>J74</f>
        <v>12000</v>
      </c>
      <c r="K73" s="37">
        <f t="shared" ref="K73:N75" si="37">K74</f>
        <v>0</v>
      </c>
      <c r="L73" s="37">
        <f t="shared" si="37"/>
        <v>0</v>
      </c>
      <c r="M73" s="37">
        <f t="shared" si="37"/>
        <v>12000</v>
      </c>
      <c r="N73" s="37">
        <f t="shared" si="37"/>
        <v>0</v>
      </c>
    </row>
    <row r="74" spans="1:14" ht="25.5">
      <c r="A74" s="38" t="s">
        <v>173</v>
      </c>
      <c r="B74" s="39" t="s">
        <v>91</v>
      </c>
      <c r="C74" s="40"/>
      <c r="D74" s="40" t="s">
        <v>102</v>
      </c>
      <c r="E74" s="41" t="s">
        <v>31</v>
      </c>
      <c r="F74" s="41"/>
      <c r="G74" s="42"/>
      <c r="H74" s="42"/>
      <c r="I74" s="43"/>
      <c r="J74" s="43">
        <f>J75</f>
        <v>12000</v>
      </c>
      <c r="K74" s="43">
        <f t="shared" si="37"/>
        <v>0</v>
      </c>
      <c r="L74" s="43">
        <f t="shared" si="37"/>
        <v>0</v>
      </c>
      <c r="M74" s="43">
        <f t="shared" si="37"/>
        <v>12000</v>
      </c>
      <c r="N74" s="43">
        <f t="shared" si="37"/>
        <v>0</v>
      </c>
    </row>
    <row r="75" spans="1:14" ht="38.25">
      <c r="A75" s="44" t="s">
        <v>174</v>
      </c>
      <c r="B75" s="116" t="s">
        <v>308</v>
      </c>
      <c r="C75" s="58"/>
      <c r="D75" s="59" t="s">
        <v>102</v>
      </c>
      <c r="E75" s="47" t="s">
        <v>32</v>
      </c>
      <c r="F75" s="47"/>
      <c r="G75" s="48"/>
      <c r="H75" s="48"/>
      <c r="I75" s="49"/>
      <c r="J75" s="49">
        <f>J76</f>
        <v>12000</v>
      </c>
      <c r="K75" s="49">
        <f t="shared" si="37"/>
        <v>0</v>
      </c>
      <c r="L75" s="49">
        <f t="shared" si="37"/>
        <v>0</v>
      </c>
      <c r="M75" s="49">
        <f t="shared" si="37"/>
        <v>12000</v>
      </c>
      <c r="N75" s="49">
        <f t="shared" si="37"/>
        <v>0</v>
      </c>
    </row>
    <row r="76" spans="1:14" s="8" customFormat="1">
      <c r="A76" s="50" t="s">
        <v>175</v>
      </c>
      <c r="B76" s="51" t="s">
        <v>90</v>
      </c>
      <c r="C76" s="52" t="s">
        <v>219</v>
      </c>
      <c r="D76" s="52" t="s">
        <v>102</v>
      </c>
      <c r="E76" s="54" t="s">
        <v>33</v>
      </c>
      <c r="F76" s="54" t="s">
        <v>54</v>
      </c>
      <c r="G76" s="55">
        <v>1</v>
      </c>
      <c r="H76" s="55">
        <v>6</v>
      </c>
      <c r="I76" s="56">
        <v>2000</v>
      </c>
      <c r="J76" s="56">
        <f>+I76*H76</f>
        <v>12000</v>
      </c>
      <c r="K76" s="57">
        <v>0</v>
      </c>
      <c r="L76" s="57">
        <v>0</v>
      </c>
      <c r="M76" s="57">
        <f>+J76</f>
        <v>12000</v>
      </c>
      <c r="N76" s="57">
        <v>0</v>
      </c>
    </row>
    <row r="77" spans="1:14">
      <c r="A77" s="27">
        <v>3</v>
      </c>
      <c r="B77" s="103" t="s">
        <v>127</v>
      </c>
      <c r="C77" s="28"/>
      <c r="D77" s="280" t="s">
        <v>113</v>
      </c>
      <c r="E77" s="29" t="s">
        <v>52</v>
      </c>
      <c r="F77" s="29"/>
      <c r="G77" s="30"/>
      <c r="H77" s="30"/>
      <c r="I77" s="67"/>
      <c r="J77" s="67">
        <f t="shared" ref="J77:N77" si="38">J78+J88+J100</f>
        <v>532000</v>
      </c>
      <c r="K77" s="67">
        <f t="shared" si="38"/>
        <v>0</v>
      </c>
      <c r="L77" s="67">
        <f t="shared" si="38"/>
        <v>0</v>
      </c>
      <c r="M77" s="67">
        <f t="shared" si="38"/>
        <v>532000</v>
      </c>
      <c r="N77" s="67">
        <f t="shared" si="38"/>
        <v>0</v>
      </c>
    </row>
    <row r="78" spans="1:14" ht="25.5">
      <c r="A78" s="32" t="s">
        <v>43</v>
      </c>
      <c r="B78" s="33" t="s">
        <v>195</v>
      </c>
      <c r="C78" s="34"/>
      <c r="D78" s="34" t="s">
        <v>102</v>
      </c>
      <c r="E78" s="35" t="s">
        <v>53</v>
      </c>
      <c r="F78" s="35"/>
      <c r="G78" s="36"/>
      <c r="H78" s="36"/>
      <c r="I78" s="37"/>
      <c r="J78" s="37">
        <f>J79</f>
        <v>450000</v>
      </c>
      <c r="K78" s="37">
        <f t="shared" ref="K78:N79" si="39">K79</f>
        <v>0</v>
      </c>
      <c r="L78" s="37">
        <f t="shared" si="39"/>
        <v>0</v>
      </c>
      <c r="M78" s="37">
        <f t="shared" si="39"/>
        <v>450000</v>
      </c>
      <c r="N78" s="37">
        <f t="shared" si="39"/>
        <v>0</v>
      </c>
    </row>
    <row r="79" spans="1:14">
      <c r="A79" s="38" t="s">
        <v>56</v>
      </c>
      <c r="B79" s="39" t="s">
        <v>157</v>
      </c>
      <c r="C79" s="40"/>
      <c r="D79" s="40" t="s">
        <v>113</v>
      </c>
      <c r="E79" s="41" t="s">
        <v>31</v>
      </c>
      <c r="F79" s="41"/>
      <c r="G79" s="42"/>
      <c r="H79" s="42"/>
      <c r="I79" s="43"/>
      <c r="J79" s="43">
        <f>J80</f>
        <v>450000</v>
      </c>
      <c r="K79" s="43">
        <f t="shared" si="39"/>
        <v>0</v>
      </c>
      <c r="L79" s="43">
        <f t="shared" si="39"/>
        <v>0</v>
      </c>
      <c r="M79" s="43">
        <f t="shared" si="39"/>
        <v>450000</v>
      </c>
      <c r="N79" s="43">
        <f t="shared" si="39"/>
        <v>0</v>
      </c>
    </row>
    <row r="80" spans="1:14">
      <c r="A80" s="44" t="s">
        <v>82</v>
      </c>
      <c r="B80" s="116" t="s">
        <v>309</v>
      </c>
      <c r="C80" s="58"/>
      <c r="D80" s="260" t="str">
        <f>D79</f>
        <v>MPD/DGSC/UCP</v>
      </c>
      <c r="E80" s="47" t="s">
        <v>32</v>
      </c>
      <c r="F80" s="47"/>
      <c r="G80" s="48"/>
      <c r="H80" s="48"/>
      <c r="I80" s="49"/>
      <c r="J80" s="49">
        <f>SUM(J81:J87)</f>
        <v>450000</v>
      </c>
      <c r="K80" s="49">
        <f t="shared" ref="K80:N80" si="40">SUM(K81:K87)</f>
        <v>0</v>
      </c>
      <c r="L80" s="49">
        <f t="shared" si="40"/>
        <v>0</v>
      </c>
      <c r="M80" s="49">
        <f t="shared" si="40"/>
        <v>450000</v>
      </c>
      <c r="N80" s="49">
        <f t="shared" si="40"/>
        <v>0</v>
      </c>
    </row>
    <row r="81" spans="1:14" s="8" customFormat="1">
      <c r="A81" s="50" t="s">
        <v>158</v>
      </c>
      <c r="B81" s="51" t="s">
        <v>131</v>
      </c>
      <c r="C81" s="54" t="s">
        <v>219</v>
      </c>
      <c r="D81" s="52" t="s">
        <v>108</v>
      </c>
      <c r="E81" s="54" t="s">
        <v>33</v>
      </c>
      <c r="F81" s="54" t="s">
        <v>54</v>
      </c>
      <c r="G81" s="55">
        <v>1</v>
      </c>
      <c r="H81" s="55">
        <v>36</v>
      </c>
      <c r="I81" s="56">
        <v>2500</v>
      </c>
      <c r="J81" s="56">
        <f>+I81*H81*G81</f>
        <v>90000</v>
      </c>
      <c r="K81" s="56"/>
      <c r="L81" s="56"/>
      <c r="M81" s="56">
        <f>+J81</f>
        <v>90000</v>
      </c>
      <c r="N81" s="56"/>
    </row>
    <row r="82" spans="1:14" s="8" customFormat="1">
      <c r="A82" s="50" t="s">
        <v>159</v>
      </c>
      <c r="B82" s="51" t="s">
        <v>83</v>
      </c>
      <c r="C82" s="54" t="s">
        <v>219</v>
      </c>
      <c r="D82" s="52" t="s">
        <v>102</v>
      </c>
      <c r="E82" s="54" t="s">
        <v>33</v>
      </c>
      <c r="F82" s="54" t="s">
        <v>54</v>
      </c>
      <c r="G82" s="55">
        <v>1</v>
      </c>
      <c r="H82" s="55">
        <v>36</v>
      </c>
      <c r="I82" s="56">
        <v>2000</v>
      </c>
      <c r="J82" s="56">
        <f t="shared" ref="J82:J85" si="41">+I82*H82*G82</f>
        <v>72000</v>
      </c>
      <c r="K82" s="56"/>
      <c r="L82" s="56"/>
      <c r="M82" s="56">
        <f t="shared" ref="M82:M86" si="42">+J82</f>
        <v>72000</v>
      </c>
      <c r="N82" s="56"/>
    </row>
    <row r="83" spans="1:14" s="8" customFormat="1">
      <c r="A83" s="50" t="s">
        <v>160</v>
      </c>
      <c r="B83" s="51" t="s">
        <v>84</v>
      </c>
      <c r="C83" s="54" t="s">
        <v>219</v>
      </c>
      <c r="D83" s="52" t="s">
        <v>102</v>
      </c>
      <c r="E83" s="54" t="s">
        <v>33</v>
      </c>
      <c r="F83" s="54" t="s">
        <v>54</v>
      </c>
      <c r="G83" s="55">
        <v>1</v>
      </c>
      <c r="H83" s="55">
        <v>36</v>
      </c>
      <c r="I83" s="56">
        <v>2000</v>
      </c>
      <c r="J83" s="56">
        <f t="shared" si="41"/>
        <v>72000</v>
      </c>
      <c r="K83" s="56"/>
      <c r="L83" s="56"/>
      <c r="M83" s="56">
        <f t="shared" si="42"/>
        <v>72000</v>
      </c>
      <c r="N83" s="56"/>
    </row>
    <row r="84" spans="1:14" s="8" customFormat="1">
      <c r="A84" s="50" t="s">
        <v>161</v>
      </c>
      <c r="B84" s="51" t="s">
        <v>85</v>
      </c>
      <c r="C84" s="54" t="s">
        <v>219</v>
      </c>
      <c r="D84" s="52" t="s">
        <v>102</v>
      </c>
      <c r="E84" s="54" t="s">
        <v>33</v>
      </c>
      <c r="F84" s="54" t="s">
        <v>54</v>
      </c>
      <c r="G84" s="55">
        <v>1</v>
      </c>
      <c r="H84" s="55">
        <v>36</v>
      </c>
      <c r="I84" s="56">
        <v>1500</v>
      </c>
      <c r="J84" s="56">
        <f t="shared" si="41"/>
        <v>54000</v>
      </c>
      <c r="K84" s="56"/>
      <c r="L84" s="56"/>
      <c r="M84" s="56">
        <f t="shared" si="42"/>
        <v>54000</v>
      </c>
      <c r="N84" s="56"/>
    </row>
    <row r="85" spans="1:14" s="8" customFormat="1">
      <c r="A85" s="50" t="s">
        <v>162</v>
      </c>
      <c r="B85" s="51" t="s">
        <v>132</v>
      </c>
      <c r="C85" s="54" t="s">
        <v>219</v>
      </c>
      <c r="D85" s="52" t="s">
        <v>102</v>
      </c>
      <c r="E85" s="54" t="s">
        <v>33</v>
      </c>
      <c r="F85" s="54" t="s">
        <v>54</v>
      </c>
      <c r="G85" s="55">
        <v>1</v>
      </c>
      <c r="H85" s="55">
        <v>36</v>
      </c>
      <c r="I85" s="56">
        <v>1500</v>
      </c>
      <c r="J85" s="56">
        <f t="shared" si="41"/>
        <v>54000</v>
      </c>
      <c r="K85" s="56"/>
      <c r="L85" s="56"/>
      <c r="M85" s="56">
        <f t="shared" si="42"/>
        <v>54000</v>
      </c>
      <c r="N85" s="56"/>
    </row>
    <row r="86" spans="1:14" s="8" customFormat="1">
      <c r="A86" s="50" t="s">
        <v>163</v>
      </c>
      <c r="B86" s="51" t="s">
        <v>128</v>
      </c>
      <c r="C86" s="54" t="s">
        <v>219</v>
      </c>
      <c r="D86" s="52" t="s">
        <v>102</v>
      </c>
      <c r="E86" s="54" t="s">
        <v>33</v>
      </c>
      <c r="F86" s="54" t="s">
        <v>54</v>
      </c>
      <c r="G86" s="55">
        <v>1</v>
      </c>
      <c r="H86" s="55">
        <v>36</v>
      </c>
      <c r="I86" s="56">
        <v>1500</v>
      </c>
      <c r="J86" s="56">
        <f>+I86*H86*G86</f>
        <v>54000</v>
      </c>
      <c r="K86" s="57">
        <v>0</v>
      </c>
      <c r="L86" s="57">
        <v>0</v>
      </c>
      <c r="M86" s="56">
        <f t="shared" si="42"/>
        <v>54000</v>
      </c>
      <c r="N86" s="57">
        <v>0</v>
      </c>
    </row>
    <row r="87" spans="1:14" s="8" customFormat="1">
      <c r="A87" s="50" t="s">
        <v>164</v>
      </c>
      <c r="B87" s="51" t="s">
        <v>310</v>
      </c>
      <c r="C87" s="54" t="s">
        <v>219</v>
      </c>
      <c r="D87" s="52" t="s">
        <v>102</v>
      </c>
      <c r="E87" s="54" t="s">
        <v>33</v>
      </c>
      <c r="F87" s="54" t="s">
        <v>54</v>
      </c>
      <c r="G87" s="55">
        <v>1</v>
      </c>
      <c r="H87" s="55">
        <v>36</v>
      </c>
      <c r="I87" s="56">
        <v>1500</v>
      </c>
      <c r="J87" s="56">
        <f>+I87*H87*G87</f>
        <v>54000</v>
      </c>
      <c r="K87" s="57">
        <v>0</v>
      </c>
      <c r="L87" s="57">
        <v>0</v>
      </c>
      <c r="M87" s="57">
        <f>+J87</f>
        <v>54000</v>
      </c>
      <c r="N87" s="57">
        <v>0</v>
      </c>
    </row>
    <row r="88" spans="1:14">
      <c r="A88" s="32" t="s">
        <v>134</v>
      </c>
      <c r="B88" s="33" t="s">
        <v>208</v>
      </c>
      <c r="C88" s="34"/>
      <c r="D88" s="34" t="s">
        <v>102</v>
      </c>
      <c r="E88" s="35" t="s">
        <v>53</v>
      </c>
      <c r="F88" s="35"/>
      <c r="G88" s="36"/>
      <c r="H88" s="36"/>
      <c r="I88" s="37"/>
      <c r="J88" s="37">
        <f>J89+J94+J97</f>
        <v>50000</v>
      </c>
      <c r="K88" s="37">
        <f t="shared" ref="K88:N88" si="43">K89+K94+K97</f>
        <v>0</v>
      </c>
      <c r="L88" s="37">
        <f t="shared" si="43"/>
        <v>0</v>
      </c>
      <c r="M88" s="37">
        <f t="shared" si="43"/>
        <v>50000</v>
      </c>
      <c r="N88" s="37">
        <f t="shared" si="43"/>
        <v>0</v>
      </c>
    </row>
    <row r="89" spans="1:14">
      <c r="A89" s="38" t="s">
        <v>135</v>
      </c>
      <c r="B89" s="39" t="s">
        <v>209</v>
      </c>
      <c r="C89" s="40"/>
      <c r="D89" s="40" t="s">
        <v>102</v>
      </c>
      <c r="E89" s="41" t="s">
        <v>31</v>
      </c>
      <c r="F89" s="41"/>
      <c r="G89" s="42"/>
      <c r="H89" s="42"/>
      <c r="I89" s="43"/>
      <c r="J89" s="43">
        <f>J90+J92</f>
        <v>30000</v>
      </c>
      <c r="K89" s="43">
        <f t="shared" ref="K89:N89" si="44">K90+K92</f>
        <v>0</v>
      </c>
      <c r="L89" s="43">
        <f t="shared" si="44"/>
        <v>0</v>
      </c>
      <c r="M89" s="43">
        <f t="shared" si="44"/>
        <v>30000</v>
      </c>
      <c r="N89" s="43">
        <f t="shared" si="44"/>
        <v>0</v>
      </c>
    </row>
    <row r="90" spans="1:14">
      <c r="A90" s="44" t="s">
        <v>265</v>
      </c>
      <c r="B90" s="116" t="s">
        <v>311</v>
      </c>
      <c r="C90" s="58"/>
      <c r="D90" s="59" t="s">
        <v>102</v>
      </c>
      <c r="E90" s="47" t="s">
        <v>32</v>
      </c>
      <c r="F90" s="47"/>
      <c r="G90" s="48"/>
      <c r="H90" s="48"/>
      <c r="I90" s="49"/>
      <c r="J90" s="49">
        <f>J91</f>
        <v>15000</v>
      </c>
      <c r="K90" s="49">
        <f t="shared" ref="K90:N90" si="45">K91</f>
        <v>0</v>
      </c>
      <c r="L90" s="49">
        <f t="shared" si="45"/>
        <v>0</v>
      </c>
      <c r="M90" s="49">
        <f t="shared" si="45"/>
        <v>15000</v>
      </c>
      <c r="N90" s="49">
        <f t="shared" si="45"/>
        <v>0</v>
      </c>
    </row>
    <row r="91" spans="1:14" s="8" customFormat="1">
      <c r="A91" s="50" t="s">
        <v>266</v>
      </c>
      <c r="B91" s="51" t="s">
        <v>87</v>
      </c>
      <c r="C91" s="52" t="s">
        <v>219</v>
      </c>
      <c r="D91" s="52" t="s">
        <v>102</v>
      </c>
      <c r="E91" s="54" t="s">
        <v>33</v>
      </c>
      <c r="F91" s="54" t="s">
        <v>54</v>
      </c>
      <c r="G91" s="55">
        <v>1</v>
      </c>
      <c r="H91" s="55">
        <v>1</v>
      </c>
      <c r="I91" s="56">
        <v>15000</v>
      </c>
      <c r="J91" s="56">
        <f t="shared" ref="J91" si="46">+I91*H91*G91</f>
        <v>15000</v>
      </c>
      <c r="K91" s="57"/>
      <c r="L91" s="57"/>
      <c r="M91" s="57">
        <f t="shared" ref="M91" si="47">+J91</f>
        <v>15000</v>
      </c>
      <c r="N91" s="57"/>
    </row>
    <row r="92" spans="1:14">
      <c r="A92" s="44" t="s">
        <v>267</v>
      </c>
      <c r="B92" s="116" t="s">
        <v>311</v>
      </c>
      <c r="C92" s="58"/>
      <c r="D92" s="59" t="s">
        <v>102</v>
      </c>
      <c r="E92" s="47" t="s">
        <v>32</v>
      </c>
      <c r="F92" s="47"/>
      <c r="G92" s="48"/>
      <c r="H92" s="48"/>
      <c r="I92" s="49"/>
      <c r="J92" s="49">
        <f>J93</f>
        <v>15000</v>
      </c>
      <c r="K92" s="49">
        <f t="shared" ref="K92:N92" si="48">K93</f>
        <v>0</v>
      </c>
      <c r="L92" s="49">
        <f t="shared" si="48"/>
        <v>0</v>
      </c>
      <c r="M92" s="49">
        <f t="shared" si="48"/>
        <v>15000</v>
      </c>
      <c r="N92" s="49">
        <f t="shared" si="48"/>
        <v>0</v>
      </c>
    </row>
    <row r="93" spans="1:14" s="8" customFormat="1">
      <c r="A93" s="50" t="s">
        <v>268</v>
      </c>
      <c r="B93" s="51" t="s">
        <v>88</v>
      </c>
      <c r="C93" s="52" t="s">
        <v>219</v>
      </c>
      <c r="D93" s="52" t="s">
        <v>102</v>
      </c>
      <c r="E93" s="54" t="s">
        <v>33</v>
      </c>
      <c r="F93" s="54" t="s">
        <v>54</v>
      </c>
      <c r="G93" s="55">
        <v>1</v>
      </c>
      <c r="H93" s="55">
        <v>1</v>
      </c>
      <c r="I93" s="56">
        <v>15000</v>
      </c>
      <c r="J93" s="56">
        <f>+I93*H93*G93</f>
        <v>15000</v>
      </c>
      <c r="K93" s="57"/>
      <c r="L93" s="57"/>
      <c r="M93" s="57">
        <f>+J93</f>
        <v>15000</v>
      </c>
      <c r="N93" s="57"/>
    </row>
    <row r="94" spans="1:14" s="15" customFormat="1" ht="25.5">
      <c r="A94" s="38" t="s">
        <v>136</v>
      </c>
      <c r="B94" s="39" t="s">
        <v>211</v>
      </c>
      <c r="C94" s="40"/>
      <c r="D94" s="40" t="s">
        <v>102</v>
      </c>
      <c r="E94" s="41" t="s">
        <v>31</v>
      </c>
      <c r="F94" s="41"/>
      <c r="G94" s="42"/>
      <c r="H94" s="42"/>
      <c r="I94" s="43"/>
      <c r="J94" s="72">
        <f>J95</f>
        <v>10000</v>
      </c>
      <c r="K94" s="72">
        <f t="shared" ref="K94:N94" si="49">K95</f>
        <v>0</v>
      </c>
      <c r="L94" s="72">
        <f t="shared" si="49"/>
        <v>0</v>
      </c>
      <c r="M94" s="72">
        <f t="shared" si="49"/>
        <v>10000</v>
      </c>
      <c r="N94" s="72">
        <f t="shared" si="49"/>
        <v>0</v>
      </c>
    </row>
    <row r="95" spans="1:14">
      <c r="A95" s="44" t="s">
        <v>137</v>
      </c>
      <c r="B95" s="116" t="s">
        <v>312</v>
      </c>
      <c r="C95" s="58"/>
      <c r="D95" s="59" t="s">
        <v>102</v>
      </c>
      <c r="E95" s="47" t="s">
        <v>32</v>
      </c>
      <c r="F95" s="47"/>
      <c r="G95" s="48"/>
      <c r="H95" s="48"/>
      <c r="I95" s="49"/>
      <c r="J95" s="49">
        <f>J96</f>
        <v>10000</v>
      </c>
      <c r="K95" s="49">
        <f t="shared" ref="K95:N95" si="50">K96</f>
        <v>0</v>
      </c>
      <c r="L95" s="49">
        <f t="shared" si="50"/>
        <v>0</v>
      </c>
      <c r="M95" s="49">
        <f t="shared" si="50"/>
        <v>10000</v>
      </c>
      <c r="N95" s="49">
        <f t="shared" si="50"/>
        <v>0</v>
      </c>
    </row>
    <row r="96" spans="1:14" s="8" customFormat="1">
      <c r="A96" s="50" t="s">
        <v>277</v>
      </c>
      <c r="B96" s="51" t="s">
        <v>29</v>
      </c>
      <c r="C96" s="52" t="s">
        <v>219</v>
      </c>
      <c r="D96" s="52" t="s">
        <v>102</v>
      </c>
      <c r="E96" s="54" t="s">
        <v>33</v>
      </c>
      <c r="F96" s="54" t="s">
        <v>55</v>
      </c>
      <c r="G96" s="55">
        <v>1</v>
      </c>
      <c r="H96" s="55">
        <v>1</v>
      </c>
      <c r="I96" s="56">
        <v>10000</v>
      </c>
      <c r="J96" s="56">
        <f t="shared" ref="J96" si="51">+I96*H96*G96</f>
        <v>10000</v>
      </c>
      <c r="K96" s="57"/>
      <c r="L96" s="57"/>
      <c r="M96" s="57">
        <f t="shared" ref="M96" si="52">+J96</f>
        <v>10000</v>
      </c>
      <c r="N96" s="57"/>
    </row>
    <row r="97" spans="1:14">
      <c r="A97" s="38" t="s">
        <v>138</v>
      </c>
      <c r="B97" s="39" t="s">
        <v>210</v>
      </c>
      <c r="C97" s="40"/>
      <c r="D97" s="40" t="s">
        <v>102</v>
      </c>
      <c r="E97" s="41" t="s">
        <v>31</v>
      </c>
      <c r="F97" s="41"/>
      <c r="G97" s="42"/>
      <c r="H97" s="42"/>
      <c r="I97" s="43"/>
      <c r="J97" s="72">
        <f>J98</f>
        <v>10000</v>
      </c>
      <c r="K97" s="72">
        <f t="shared" ref="K97:N98" si="53">K98</f>
        <v>0</v>
      </c>
      <c r="L97" s="72">
        <f t="shared" si="53"/>
        <v>0</v>
      </c>
      <c r="M97" s="72">
        <f t="shared" si="53"/>
        <v>10000</v>
      </c>
      <c r="N97" s="72">
        <f t="shared" si="53"/>
        <v>0</v>
      </c>
    </row>
    <row r="98" spans="1:14">
      <c r="A98" s="44" t="s">
        <v>154</v>
      </c>
      <c r="B98" s="116" t="s">
        <v>312</v>
      </c>
      <c r="C98" s="58"/>
      <c r="D98" s="59" t="s">
        <v>189</v>
      </c>
      <c r="E98" s="47" t="s">
        <v>32</v>
      </c>
      <c r="F98" s="47"/>
      <c r="G98" s="48"/>
      <c r="H98" s="48"/>
      <c r="I98" s="49"/>
      <c r="J98" s="49">
        <f>J99</f>
        <v>10000</v>
      </c>
      <c r="K98" s="49">
        <f t="shared" si="53"/>
        <v>0</v>
      </c>
      <c r="L98" s="49">
        <f t="shared" si="53"/>
        <v>0</v>
      </c>
      <c r="M98" s="49">
        <f t="shared" si="53"/>
        <v>10000</v>
      </c>
      <c r="N98" s="49">
        <f t="shared" si="53"/>
        <v>0</v>
      </c>
    </row>
    <row r="99" spans="1:14" s="8" customFormat="1">
      <c r="A99" s="50" t="s">
        <v>278</v>
      </c>
      <c r="B99" s="51" t="s">
        <v>29</v>
      </c>
      <c r="C99" s="52" t="s">
        <v>219</v>
      </c>
      <c r="D99" s="52" t="s">
        <v>102</v>
      </c>
      <c r="E99" s="54" t="s">
        <v>33</v>
      </c>
      <c r="F99" s="54" t="s">
        <v>55</v>
      </c>
      <c r="G99" s="55">
        <v>1</v>
      </c>
      <c r="H99" s="55">
        <v>1</v>
      </c>
      <c r="I99" s="56">
        <v>10000</v>
      </c>
      <c r="J99" s="56">
        <f>+I99*H99*G99</f>
        <v>10000</v>
      </c>
      <c r="K99" s="57">
        <v>0</v>
      </c>
      <c r="L99" s="57">
        <v>0</v>
      </c>
      <c r="M99" s="57">
        <f>+J99</f>
        <v>10000</v>
      </c>
      <c r="N99" s="57">
        <v>0</v>
      </c>
    </row>
    <row r="100" spans="1:14">
      <c r="A100" s="32" t="s">
        <v>139</v>
      </c>
      <c r="B100" s="33" t="s">
        <v>194</v>
      </c>
      <c r="C100" s="34"/>
      <c r="D100" s="34" t="s">
        <v>102</v>
      </c>
      <c r="E100" s="35" t="s">
        <v>53</v>
      </c>
      <c r="F100" s="35"/>
      <c r="G100" s="36"/>
      <c r="H100" s="36"/>
      <c r="I100" s="37"/>
      <c r="J100" s="37">
        <f>J101</f>
        <v>32000</v>
      </c>
      <c r="K100" s="37">
        <f t="shared" ref="K100:N102" si="54">K101</f>
        <v>0</v>
      </c>
      <c r="L100" s="37">
        <f t="shared" si="54"/>
        <v>0</v>
      </c>
      <c r="M100" s="37">
        <f t="shared" si="54"/>
        <v>32000</v>
      </c>
      <c r="N100" s="37">
        <f t="shared" si="54"/>
        <v>0</v>
      </c>
    </row>
    <row r="101" spans="1:14">
      <c r="A101" s="38" t="s">
        <v>142</v>
      </c>
      <c r="B101" s="39" t="s">
        <v>140</v>
      </c>
      <c r="C101" s="40"/>
      <c r="D101" s="40" t="s">
        <v>102</v>
      </c>
      <c r="E101" s="41" t="s">
        <v>31</v>
      </c>
      <c r="F101" s="41"/>
      <c r="G101" s="73">
        <v>4</v>
      </c>
      <c r="H101" s="73"/>
      <c r="I101" s="74"/>
      <c r="J101" s="74">
        <f>J102</f>
        <v>32000</v>
      </c>
      <c r="K101" s="74">
        <f t="shared" si="54"/>
        <v>0</v>
      </c>
      <c r="L101" s="74">
        <f t="shared" si="54"/>
        <v>0</v>
      </c>
      <c r="M101" s="74">
        <f t="shared" si="54"/>
        <v>32000</v>
      </c>
      <c r="N101" s="74">
        <f t="shared" si="54"/>
        <v>0</v>
      </c>
    </row>
    <row r="102" spans="1:14">
      <c r="A102" s="44" t="s">
        <v>143</v>
      </c>
      <c r="B102" s="116" t="s">
        <v>312</v>
      </c>
      <c r="C102" s="58"/>
      <c r="D102" s="59" t="s">
        <v>102</v>
      </c>
      <c r="E102" s="47" t="s">
        <v>32</v>
      </c>
      <c r="F102" s="47"/>
      <c r="G102" s="48"/>
      <c r="H102" s="48"/>
      <c r="I102" s="49"/>
      <c r="J102" s="49">
        <f>J103</f>
        <v>32000</v>
      </c>
      <c r="K102" s="49">
        <f t="shared" si="54"/>
        <v>0</v>
      </c>
      <c r="L102" s="49">
        <f t="shared" si="54"/>
        <v>0</v>
      </c>
      <c r="M102" s="49">
        <f t="shared" si="54"/>
        <v>32000</v>
      </c>
      <c r="N102" s="49">
        <f t="shared" si="54"/>
        <v>0</v>
      </c>
    </row>
    <row r="103" spans="1:14" s="8" customFormat="1">
      <c r="A103" s="50" t="s">
        <v>279</v>
      </c>
      <c r="B103" s="51" t="s">
        <v>141</v>
      </c>
      <c r="C103" s="52" t="s">
        <v>220</v>
      </c>
      <c r="D103" s="52" t="s">
        <v>102</v>
      </c>
      <c r="E103" s="54" t="s">
        <v>33</v>
      </c>
      <c r="F103" s="54" t="s">
        <v>55</v>
      </c>
      <c r="G103" s="55">
        <v>0</v>
      </c>
      <c r="H103" s="55">
        <v>0</v>
      </c>
      <c r="I103" s="75">
        <v>8000</v>
      </c>
      <c r="J103" s="75">
        <f>+I103*G101</f>
        <v>32000</v>
      </c>
      <c r="K103" s="57">
        <v>0</v>
      </c>
      <c r="L103" s="57">
        <v>0</v>
      </c>
      <c r="M103" s="57">
        <f>+J103</f>
        <v>32000</v>
      </c>
      <c r="N103" s="57">
        <v>0</v>
      </c>
    </row>
    <row r="104" spans="1:14">
      <c r="A104" s="27">
        <v>4</v>
      </c>
      <c r="B104" s="103" t="s">
        <v>49</v>
      </c>
      <c r="C104" s="28"/>
      <c r="D104" s="280" t="s">
        <v>102</v>
      </c>
      <c r="E104" s="29" t="s">
        <v>52</v>
      </c>
      <c r="F104" s="29"/>
      <c r="G104" s="30"/>
      <c r="H104" s="30"/>
      <c r="I104" s="67"/>
      <c r="J104" s="67">
        <f t="shared" ref="J104:N106" si="55">J105</f>
        <v>529000</v>
      </c>
      <c r="K104" s="67">
        <f t="shared" si="55"/>
        <v>0</v>
      </c>
      <c r="L104" s="67">
        <f t="shared" si="55"/>
        <v>0</v>
      </c>
      <c r="M104" s="67">
        <f t="shared" si="55"/>
        <v>529000</v>
      </c>
      <c r="N104" s="67">
        <f t="shared" si="55"/>
        <v>0</v>
      </c>
    </row>
    <row r="105" spans="1:14">
      <c r="A105" s="32" t="s">
        <v>81</v>
      </c>
      <c r="B105" s="33" t="s">
        <v>50</v>
      </c>
      <c r="C105" s="34"/>
      <c r="D105" s="34" t="s">
        <v>102</v>
      </c>
      <c r="E105" s="35" t="s">
        <v>53</v>
      </c>
      <c r="F105" s="35"/>
      <c r="G105" s="36"/>
      <c r="H105" s="36"/>
      <c r="I105" s="37"/>
      <c r="J105" s="37">
        <f t="shared" si="55"/>
        <v>529000</v>
      </c>
      <c r="K105" s="37">
        <f t="shared" si="55"/>
        <v>0</v>
      </c>
      <c r="L105" s="37">
        <f t="shared" si="55"/>
        <v>0</v>
      </c>
      <c r="M105" s="37">
        <f t="shared" si="55"/>
        <v>529000</v>
      </c>
      <c r="N105" s="37">
        <f t="shared" si="55"/>
        <v>0</v>
      </c>
    </row>
    <row r="106" spans="1:14">
      <c r="A106" s="44" t="s">
        <v>182</v>
      </c>
      <c r="B106" s="116" t="s">
        <v>49</v>
      </c>
      <c r="C106" s="58"/>
      <c r="D106" s="59" t="s">
        <v>102</v>
      </c>
      <c r="E106" s="47" t="s">
        <v>32</v>
      </c>
      <c r="F106" s="47"/>
      <c r="G106" s="48"/>
      <c r="H106" s="48"/>
      <c r="I106" s="49"/>
      <c r="J106" s="49">
        <f t="shared" si="55"/>
        <v>529000</v>
      </c>
      <c r="K106" s="49">
        <f t="shared" si="55"/>
        <v>0</v>
      </c>
      <c r="L106" s="49">
        <f t="shared" si="55"/>
        <v>0</v>
      </c>
      <c r="M106" s="49">
        <f t="shared" si="55"/>
        <v>529000</v>
      </c>
      <c r="N106" s="49">
        <f t="shared" si="55"/>
        <v>0</v>
      </c>
    </row>
    <row r="107" spans="1:14" s="8" customFormat="1">
      <c r="A107" s="50" t="s">
        <v>183</v>
      </c>
      <c r="B107" s="51" t="s">
        <v>49</v>
      </c>
      <c r="C107" s="52" t="s">
        <v>225</v>
      </c>
      <c r="D107" s="52" t="s">
        <v>102</v>
      </c>
      <c r="E107" s="54" t="s">
        <v>33</v>
      </c>
      <c r="F107" s="54" t="s">
        <v>55</v>
      </c>
      <c r="G107" s="55">
        <v>0</v>
      </c>
      <c r="H107" s="55">
        <v>0</v>
      </c>
      <c r="I107" s="56">
        <v>0</v>
      </c>
      <c r="J107" s="57">
        <v>529000</v>
      </c>
      <c r="K107" s="57">
        <v>0</v>
      </c>
      <c r="L107" s="57">
        <v>0</v>
      </c>
      <c r="M107" s="57">
        <v>529000</v>
      </c>
      <c r="N107" s="57">
        <v>0</v>
      </c>
    </row>
    <row r="108" spans="1:14">
      <c r="A108" s="76"/>
      <c r="B108" s="150" t="s">
        <v>188</v>
      </c>
      <c r="C108" s="77"/>
      <c r="D108" s="283"/>
      <c r="E108" s="77"/>
      <c r="F108" s="77"/>
      <c r="G108" s="78"/>
      <c r="H108" s="78"/>
      <c r="I108" s="79"/>
      <c r="J108" s="80">
        <f>J5+J51+J77+J104</f>
        <v>5044300</v>
      </c>
      <c r="K108" s="80">
        <f>K5+K51+K77+K104</f>
        <v>0</v>
      </c>
      <c r="L108" s="80">
        <f>L5+L51+L77+L104</f>
        <v>29300</v>
      </c>
      <c r="M108" s="80">
        <f>M5+M51+M77+M104</f>
        <v>5000000</v>
      </c>
      <c r="N108" s="80">
        <f>N5+N51+N77+N104</f>
        <v>15000</v>
      </c>
    </row>
  </sheetData>
  <mergeCells count="3">
    <mergeCell ref="B1:N1"/>
    <mergeCell ref="J3:N3"/>
    <mergeCell ref="C45:C46"/>
  </mergeCells>
  <pageMargins left="0.74803149606299213" right="0.74803149606299213" top="0.55118110236220474" bottom="0.98425196850393704" header="0" footer="0"/>
  <pageSetup scale="55" orientation="landscape" horizontalDpi="300" verticalDpi="300" r:id="rId1"/>
  <headerFooter alignWithMargins="0"/>
  <colBreaks count="1" manualBreakCount="1">
    <brk id="14" max="92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outlinePr summaryBelow="0"/>
  </sheetPr>
  <dimension ref="A1:AJ87"/>
  <sheetViews>
    <sheetView showGridLines="0" zoomScale="90" zoomScaleNormal="90" workbookViewId="0">
      <pane ySplit="4" topLeftCell="A11" activePane="bottomLeft" state="frozen"/>
      <selection pane="bottomLeft" activeCell="B31" sqref="B31"/>
    </sheetView>
  </sheetViews>
  <sheetFormatPr defaultColWidth="11.42578125" defaultRowHeight="14.25" customHeight="1" outlineLevelRow="1" outlineLevelCol="1"/>
  <cols>
    <col min="1" max="1" width="7.85546875" style="1" customWidth="1"/>
    <col min="2" max="2" width="44.5703125" style="120" customWidth="1"/>
    <col min="3" max="3" width="5.42578125" style="19" bestFit="1" customWidth="1"/>
    <col min="4" max="4" width="7.5703125" style="21" bestFit="1" customWidth="1"/>
    <col min="5" max="5" width="7.42578125" style="21" bestFit="1" customWidth="1"/>
    <col min="6" max="6" width="10" style="21" customWidth="1" outlineLevel="1"/>
    <col min="7" max="7" width="8.28515625" style="99" customWidth="1" outlineLevel="1"/>
    <col min="8" max="8" width="8.5703125" style="99" customWidth="1" outlineLevel="1"/>
    <col min="9" max="9" width="10" style="99" customWidth="1" outlineLevel="1"/>
    <col min="10" max="10" width="8.5703125" style="99" customWidth="1" outlineLevel="1"/>
    <col min="11" max="11" width="19.140625" style="19" customWidth="1"/>
    <col min="12" max="24" width="2.85546875" style="2" bestFit="1" customWidth="1"/>
    <col min="25" max="25" width="2.85546875" style="2" customWidth="1"/>
    <col min="26" max="30" width="2.85546875" style="2" bestFit="1" customWidth="1"/>
    <col min="31" max="32" width="2.85546875" style="2" customWidth="1"/>
    <col min="33" max="35" width="2.85546875" style="2" bestFit="1" customWidth="1"/>
    <col min="36" max="36" width="5.7109375" style="2" customWidth="1"/>
    <col min="37" max="37" width="5" style="2" customWidth="1"/>
    <col min="38" max="261" width="11.42578125" style="2"/>
    <col min="262" max="262" width="44.42578125" style="2" customWidth="1"/>
    <col min="263" max="263" width="13" style="2" customWidth="1"/>
    <col min="264" max="269" width="2" style="2" customWidth="1"/>
    <col min="270" max="270" width="2.42578125" style="2" customWidth="1"/>
    <col min="271" max="271" width="3" style="2" customWidth="1"/>
    <col min="272" max="274" width="2" style="2" customWidth="1"/>
    <col min="275" max="275" width="2.85546875" style="2" customWidth="1"/>
    <col min="276" max="276" width="3" style="2" customWidth="1"/>
    <col min="277" max="277" width="2.7109375" style="2" customWidth="1"/>
    <col min="278" max="278" width="2.42578125" style="2" customWidth="1"/>
    <col min="279" max="279" width="3.28515625" style="2" customWidth="1"/>
    <col min="280" max="280" width="3.5703125" style="2" customWidth="1"/>
    <col min="281" max="281" width="4" style="2" customWidth="1"/>
    <col min="282" max="282" width="3.42578125" style="2" customWidth="1"/>
    <col min="283" max="283" width="3" style="2" customWidth="1"/>
    <col min="284" max="517" width="11.42578125" style="2"/>
    <col min="518" max="518" width="44.42578125" style="2" customWidth="1"/>
    <col min="519" max="519" width="13" style="2" customWidth="1"/>
    <col min="520" max="525" width="2" style="2" customWidth="1"/>
    <col min="526" max="526" width="2.42578125" style="2" customWidth="1"/>
    <col min="527" max="527" width="3" style="2" customWidth="1"/>
    <col min="528" max="530" width="2" style="2" customWidth="1"/>
    <col min="531" max="531" width="2.85546875" style="2" customWidth="1"/>
    <col min="532" max="532" width="3" style="2" customWidth="1"/>
    <col min="533" max="533" width="2.7109375" style="2" customWidth="1"/>
    <col min="534" max="534" width="2.42578125" style="2" customWidth="1"/>
    <col min="535" max="535" width="3.28515625" style="2" customWidth="1"/>
    <col min="536" max="536" width="3.5703125" style="2" customWidth="1"/>
    <col min="537" max="537" width="4" style="2" customWidth="1"/>
    <col min="538" max="538" width="3.42578125" style="2" customWidth="1"/>
    <col min="539" max="539" width="3" style="2" customWidth="1"/>
    <col min="540" max="773" width="11.42578125" style="2"/>
    <col min="774" max="774" width="44.42578125" style="2" customWidth="1"/>
    <col min="775" max="775" width="13" style="2" customWidth="1"/>
    <col min="776" max="781" width="2" style="2" customWidth="1"/>
    <col min="782" max="782" width="2.42578125" style="2" customWidth="1"/>
    <col min="783" max="783" width="3" style="2" customWidth="1"/>
    <col min="784" max="786" width="2" style="2" customWidth="1"/>
    <col min="787" max="787" width="2.85546875" style="2" customWidth="1"/>
    <col min="788" max="788" width="3" style="2" customWidth="1"/>
    <col min="789" max="789" width="2.7109375" style="2" customWidth="1"/>
    <col min="790" max="790" width="2.42578125" style="2" customWidth="1"/>
    <col min="791" max="791" width="3.28515625" style="2" customWidth="1"/>
    <col min="792" max="792" width="3.5703125" style="2" customWidth="1"/>
    <col min="793" max="793" width="4" style="2" customWidth="1"/>
    <col min="794" max="794" width="3.42578125" style="2" customWidth="1"/>
    <col min="795" max="795" width="3" style="2" customWidth="1"/>
    <col min="796" max="1029" width="11.42578125" style="2"/>
    <col min="1030" max="1030" width="44.42578125" style="2" customWidth="1"/>
    <col min="1031" max="1031" width="13" style="2" customWidth="1"/>
    <col min="1032" max="1037" width="2" style="2" customWidth="1"/>
    <col min="1038" max="1038" width="2.42578125" style="2" customWidth="1"/>
    <col min="1039" max="1039" width="3" style="2" customWidth="1"/>
    <col min="1040" max="1042" width="2" style="2" customWidth="1"/>
    <col min="1043" max="1043" width="2.85546875" style="2" customWidth="1"/>
    <col min="1044" max="1044" width="3" style="2" customWidth="1"/>
    <col min="1045" max="1045" width="2.7109375" style="2" customWidth="1"/>
    <col min="1046" max="1046" width="2.42578125" style="2" customWidth="1"/>
    <col min="1047" max="1047" width="3.28515625" style="2" customWidth="1"/>
    <col min="1048" max="1048" width="3.5703125" style="2" customWidth="1"/>
    <col min="1049" max="1049" width="4" style="2" customWidth="1"/>
    <col min="1050" max="1050" width="3.42578125" style="2" customWidth="1"/>
    <col min="1051" max="1051" width="3" style="2" customWidth="1"/>
    <col min="1052" max="1285" width="11.42578125" style="2"/>
    <col min="1286" max="1286" width="44.42578125" style="2" customWidth="1"/>
    <col min="1287" max="1287" width="13" style="2" customWidth="1"/>
    <col min="1288" max="1293" width="2" style="2" customWidth="1"/>
    <col min="1294" max="1294" width="2.42578125" style="2" customWidth="1"/>
    <col min="1295" max="1295" width="3" style="2" customWidth="1"/>
    <col min="1296" max="1298" width="2" style="2" customWidth="1"/>
    <col min="1299" max="1299" width="2.85546875" style="2" customWidth="1"/>
    <col min="1300" max="1300" width="3" style="2" customWidth="1"/>
    <col min="1301" max="1301" width="2.7109375" style="2" customWidth="1"/>
    <col min="1302" max="1302" width="2.42578125" style="2" customWidth="1"/>
    <col min="1303" max="1303" width="3.28515625" style="2" customWidth="1"/>
    <col min="1304" max="1304" width="3.5703125" style="2" customWidth="1"/>
    <col min="1305" max="1305" width="4" style="2" customWidth="1"/>
    <col min="1306" max="1306" width="3.42578125" style="2" customWidth="1"/>
    <col min="1307" max="1307" width="3" style="2" customWidth="1"/>
    <col min="1308" max="1541" width="11.42578125" style="2"/>
    <col min="1542" max="1542" width="44.42578125" style="2" customWidth="1"/>
    <col min="1543" max="1543" width="13" style="2" customWidth="1"/>
    <col min="1544" max="1549" width="2" style="2" customWidth="1"/>
    <col min="1550" max="1550" width="2.42578125" style="2" customWidth="1"/>
    <col min="1551" max="1551" width="3" style="2" customWidth="1"/>
    <col min="1552" max="1554" width="2" style="2" customWidth="1"/>
    <col min="1555" max="1555" width="2.85546875" style="2" customWidth="1"/>
    <col min="1556" max="1556" width="3" style="2" customWidth="1"/>
    <col min="1557" max="1557" width="2.7109375" style="2" customWidth="1"/>
    <col min="1558" max="1558" width="2.42578125" style="2" customWidth="1"/>
    <col min="1559" max="1559" width="3.28515625" style="2" customWidth="1"/>
    <col min="1560" max="1560" width="3.5703125" style="2" customWidth="1"/>
    <col min="1561" max="1561" width="4" style="2" customWidth="1"/>
    <col min="1562" max="1562" width="3.42578125" style="2" customWidth="1"/>
    <col min="1563" max="1563" width="3" style="2" customWidth="1"/>
    <col min="1564" max="1797" width="11.42578125" style="2"/>
    <col min="1798" max="1798" width="44.42578125" style="2" customWidth="1"/>
    <col min="1799" max="1799" width="13" style="2" customWidth="1"/>
    <col min="1800" max="1805" width="2" style="2" customWidth="1"/>
    <col min="1806" max="1806" width="2.42578125" style="2" customWidth="1"/>
    <col min="1807" max="1807" width="3" style="2" customWidth="1"/>
    <col min="1808" max="1810" width="2" style="2" customWidth="1"/>
    <col min="1811" max="1811" width="2.85546875" style="2" customWidth="1"/>
    <col min="1812" max="1812" width="3" style="2" customWidth="1"/>
    <col min="1813" max="1813" width="2.7109375" style="2" customWidth="1"/>
    <col min="1814" max="1814" width="2.42578125" style="2" customWidth="1"/>
    <col min="1815" max="1815" width="3.28515625" style="2" customWidth="1"/>
    <col min="1816" max="1816" width="3.5703125" style="2" customWidth="1"/>
    <col min="1817" max="1817" width="4" style="2" customWidth="1"/>
    <col min="1818" max="1818" width="3.42578125" style="2" customWidth="1"/>
    <col min="1819" max="1819" width="3" style="2" customWidth="1"/>
    <col min="1820" max="2053" width="11.42578125" style="2"/>
    <col min="2054" max="2054" width="44.42578125" style="2" customWidth="1"/>
    <col min="2055" max="2055" width="13" style="2" customWidth="1"/>
    <col min="2056" max="2061" width="2" style="2" customWidth="1"/>
    <col min="2062" max="2062" width="2.42578125" style="2" customWidth="1"/>
    <col min="2063" max="2063" width="3" style="2" customWidth="1"/>
    <col min="2064" max="2066" width="2" style="2" customWidth="1"/>
    <col min="2067" max="2067" width="2.85546875" style="2" customWidth="1"/>
    <col min="2068" max="2068" width="3" style="2" customWidth="1"/>
    <col min="2069" max="2069" width="2.7109375" style="2" customWidth="1"/>
    <col min="2070" max="2070" width="2.42578125" style="2" customWidth="1"/>
    <col min="2071" max="2071" width="3.28515625" style="2" customWidth="1"/>
    <col min="2072" max="2072" width="3.5703125" style="2" customWidth="1"/>
    <col min="2073" max="2073" width="4" style="2" customWidth="1"/>
    <col min="2074" max="2074" width="3.42578125" style="2" customWidth="1"/>
    <col min="2075" max="2075" width="3" style="2" customWidth="1"/>
    <col min="2076" max="2309" width="11.42578125" style="2"/>
    <col min="2310" max="2310" width="44.42578125" style="2" customWidth="1"/>
    <col min="2311" max="2311" width="13" style="2" customWidth="1"/>
    <col min="2312" max="2317" width="2" style="2" customWidth="1"/>
    <col min="2318" max="2318" width="2.42578125" style="2" customWidth="1"/>
    <col min="2319" max="2319" width="3" style="2" customWidth="1"/>
    <col min="2320" max="2322" width="2" style="2" customWidth="1"/>
    <col min="2323" max="2323" width="2.85546875" style="2" customWidth="1"/>
    <col min="2324" max="2324" width="3" style="2" customWidth="1"/>
    <col min="2325" max="2325" width="2.7109375" style="2" customWidth="1"/>
    <col min="2326" max="2326" width="2.42578125" style="2" customWidth="1"/>
    <col min="2327" max="2327" width="3.28515625" style="2" customWidth="1"/>
    <col min="2328" max="2328" width="3.5703125" style="2" customWidth="1"/>
    <col min="2329" max="2329" width="4" style="2" customWidth="1"/>
    <col min="2330" max="2330" width="3.42578125" style="2" customWidth="1"/>
    <col min="2331" max="2331" width="3" style="2" customWidth="1"/>
    <col min="2332" max="2565" width="11.42578125" style="2"/>
    <col min="2566" max="2566" width="44.42578125" style="2" customWidth="1"/>
    <col min="2567" max="2567" width="13" style="2" customWidth="1"/>
    <col min="2568" max="2573" width="2" style="2" customWidth="1"/>
    <col min="2574" max="2574" width="2.42578125" style="2" customWidth="1"/>
    <col min="2575" max="2575" width="3" style="2" customWidth="1"/>
    <col min="2576" max="2578" width="2" style="2" customWidth="1"/>
    <col min="2579" max="2579" width="2.85546875" style="2" customWidth="1"/>
    <col min="2580" max="2580" width="3" style="2" customWidth="1"/>
    <col min="2581" max="2581" width="2.7109375" style="2" customWidth="1"/>
    <col min="2582" max="2582" width="2.42578125" style="2" customWidth="1"/>
    <col min="2583" max="2583" width="3.28515625" style="2" customWidth="1"/>
    <col min="2584" max="2584" width="3.5703125" style="2" customWidth="1"/>
    <col min="2585" max="2585" width="4" style="2" customWidth="1"/>
    <col min="2586" max="2586" width="3.42578125" style="2" customWidth="1"/>
    <col min="2587" max="2587" width="3" style="2" customWidth="1"/>
    <col min="2588" max="2821" width="11.42578125" style="2"/>
    <col min="2822" max="2822" width="44.42578125" style="2" customWidth="1"/>
    <col min="2823" max="2823" width="13" style="2" customWidth="1"/>
    <col min="2824" max="2829" width="2" style="2" customWidth="1"/>
    <col min="2830" max="2830" width="2.42578125" style="2" customWidth="1"/>
    <col min="2831" max="2831" width="3" style="2" customWidth="1"/>
    <col min="2832" max="2834" width="2" style="2" customWidth="1"/>
    <col min="2835" max="2835" width="2.85546875" style="2" customWidth="1"/>
    <col min="2836" max="2836" width="3" style="2" customWidth="1"/>
    <col min="2837" max="2837" width="2.7109375" style="2" customWidth="1"/>
    <col min="2838" max="2838" width="2.42578125" style="2" customWidth="1"/>
    <col min="2839" max="2839" width="3.28515625" style="2" customWidth="1"/>
    <col min="2840" max="2840" width="3.5703125" style="2" customWidth="1"/>
    <col min="2841" max="2841" width="4" style="2" customWidth="1"/>
    <col min="2842" max="2842" width="3.42578125" style="2" customWidth="1"/>
    <col min="2843" max="2843" width="3" style="2" customWidth="1"/>
    <col min="2844" max="3077" width="11.42578125" style="2"/>
    <col min="3078" max="3078" width="44.42578125" style="2" customWidth="1"/>
    <col min="3079" max="3079" width="13" style="2" customWidth="1"/>
    <col min="3080" max="3085" width="2" style="2" customWidth="1"/>
    <col min="3086" max="3086" width="2.42578125" style="2" customWidth="1"/>
    <col min="3087" max="3087" width="3" style="2" customWidth="1"/>
    <col min="3088" max="3090" width="2" style="2" customWidth="1"/>
    <col min="3091" max="3091" width="2.85546875" style="2" customWidth="1"/>
    <col min="3092" max="3092" width="3" style="2" customWidth="1"/>
    <col min="3093" max="3093" width="2.7109375" style="2" customWidth="1"/>
    <col min="3094" max="3094" width="2.42578125" style="2" customWidth="1"/>
    <col min="3095" max="3095" width="3.28515625" style="2" customWidth="1"/>
    <col min="3096" max="3096" width="3.5703125" style="2" customWidth="1"/>
    <col min="3097" max="3097" width="4" style="2" customWidth="1"/>
    <col min="3098" max="3098" width="3.42578125" style="2" customWidth="1"/>
    <col min="3099" max="3099" width="3" style="2" customWidth="1"/>
    <col min="3100" max="3333" width="11.42578125" style="2"/>
    <col min="3334" max="3334" width="44.42578125" style="2" customWidth="1"/>
    <col min="3335" max="3335" width="13" style="2" customWidth="1"/>
    <col min="3336" max="3341" width="2" style="2" customWidth="1"/>
    <col min="3342" max="3342" width="2.42578125" style="2" customWidth="1"/>
    <col min="3343" max="3343" width="3" style="2" customWidth="1"/>
    <col min="3344" max="3346" width="2" style="2" customWidth="1"/>
    <col min="3347" max="3347" width="2.85546875" style="2" customWidth="1"/>
    <col min="3348" max="3348" width="3" style="2" customWidth="1"/>
    <col min="3349" max="3349" width="2.7109375" style="2" customWidth="1"/>
    <col min="3350" max="3350" width="2.42578125" style="2" customWidth="1"/>
    <col min="3351" max="3351" width="3.28515625" style="2" customWidth="1"/>
    <col min="3352" max="3352" width="3.5703125" style="2" customWidth="1"/>
    <col min="3353" max="3353" width="4" style="2" customWidth="1"/>
    <col min="3354" max="3354" width="3.42578125" style="2" customWidth="1"/>
    <col min="3355" max="3355" width="3" style="2" customWidth="1"/>
    <col min="3356" max="3589" width="11.42578125" style="2"/>
    <col min="3590" max="3590" width="44.42578125" style="2" customWidth="1"/>
    <col min="3591" max="3591" width="13" style="2" customWidth="1"/>
    <col min="3592" max="3597" width="2" style="2" customWidth="1"/>
    <col min="3598" max="3598" width="2.42578125" style="2" customWidth="1"/>
    <col min="3599" max="3599" width="3" style="2" customWidth="1"/>
    <col min="3600" max="3602" width="2" style="2" customWidth="1"/>
    <col min="3603" max="3603" width="2.85546875" style="2" customWidth="1"/>
    <col min="3604" max="3604" width="3" style="2" customWidth="1"/>
    <col min="3605" max="3605" width="2.7109375" style="2" customWidth="1"/>
    <col min="3606" max="3606" width="2.42578125" style="2" customWidth="1"/>
    <col min="3607" max="3607" width="3.28515625" style="2" customWidth="1"/>
    <col min="3608" max="3608" width="3.5703125" style="2" customWidth="1"/>
    <col min="3609" max="3609" width="4" style="2" customWidth="1"/>
    <col min="3610" max="3610" width="3.42578125" style="2" customWidth="1"/>
    <col min="3611" max="3611" width="3" style="2" customWidth="1"/>
    <col min="3612" max="3845" width="11.42578125" style="2"/>
    <col min="3846" max="3846" width="44.42578125" style="2" customWidth="1"/>
    <col min="3847" max="3847" width="13" style="2" customWidth="1"/>
    <col min="3848" max="3853" width="2" style="2" customWidth="1"/>
    <col min="3854" max="3854" width="2.42578125" style="2" customWidth="1"/>
    <col min="3855" max="3855" width="3" style="2" customWidth="1"/>
    <col min="3856" max="3858" width="2" style="2" customWidth="1"/>
    <col min="3859" max="3859" width="2.85546875" style="2" customWidth="1"/>
    <col min="3860" max="3860" width="3" style="2" customWidth="1"/>
    <col min="3861" max="3861" width="2.7109375" style="2" customWidth="1"/>
    <col min="3862" max="3862" width="2.42578125" style="2" customWidth="1"/>
    <col min="3863" max="3863" width="3.28515625" style="2" customWidth="1"/>
    <col min="3864" max="3864" width="3.5703125" style="2" customWidth="1"/>
    <col min="3865" max="3865" width="4" style="2" customWidth="1"/>
    <col min="3866" max="3866" width="3.42578125" style="2" customWidth="1"/>
    <col min="3867" max="3867" width="3" style="2" customWidth="1"/>
    <col min="3868" max="4101" width="11.42578125" style="2"/>
    <col min="4102" max="4102" width="44.42578125" style="2" customWidth="1"/>
    <col min="4103" max="4103" width="13" style="2" customWidth="1"/>
    <col min="4104" max="4109" width="2" style="2" customWidth="1"/>
    <col min="4110" max="4110" width="2.42578125" style="2" customWidth="1"/>
    <col min="4111" max="4111" width="3" style="2" customWidth="1"/>
    <col min="4112" max="4114" width="2" style="2" customWidth="1"/>
    <col min="4115" max="4115" width="2.85546875" style="2" customWidth="1"/>
    <col min="4116" max="4116" width="3" style="2" customWidth="1"/>
    <col min="4117" max="4117" width="2.7109375" style="2" customWidth="1"/>
    <col min="4118" max="4118" width="2.42578125" style="2" customWidth="1"/>
    <col min="4119" max="4119" width="3.28515625" style="2" customWidth="1"/>
    <col min="4120" max="4120" width="3.5703125" style="2" customWidth="1"/>
    <col min="4121" max="4121" width="4" style="2" customWidth="1"/>
    <col min="4122" max="4122" width="3.42578125" style="2" customWidth="1"/>
    <col min="4123" max="4123" width="3" style="2" customWidth="1"/>
    <col min="4124" max="4357" width="11.42578125" style="2"/>
    <col min="4358" max="4358" width="44.42578125" style="2" customWidth="1"/>
    <col min="4359" max="4359" width="13" style="2" customWidth="1"/>
    <col min="4360" max="4365" width="2" style="2" customWidth="1"/>
    <col min="4366" max="4366" width="2.42578125" style="2" customWidth="1"/>
    <col min="4367" max="4367" width="3" style="2" customWidth="1"/>
    <col min="4368" max="4370" width="2" style="2" customWidth="1"/>
    <col min="4371" max="4371" width="2.85546875" style="2" customWidth="1"/>
    <col min="4372" max="4372" width="3" style="2" customWidth="1"/>
    <col min="4373" max="4373" width="2.7109375" style="2" customWidth="1"/>
    <col min="4374" max="4374" width="2.42578125" style="2" customWidth="1"/>
    <col min="4375" max="4375" width="3.28515625" style="2" customWidth="1"/>
    <col min="4376" max="4376" width="3.5703125" style="2" customWidth="1"/>
    <col min="4377" max="4377" width="4" style="2" customWidth="1"/>
    <col min="4378" max="4378" width="3.42578125" style="2" customWidth="1"/>
    <col min="4379" max="4379" width="3" style="2" customWidth="1"/>
    <col min="4380" max="4613" width="11.42578125" style="2"/>
    <col min="4614" max="4614" width="44.42578125" style="2" customWidth="1"/>
    <col min="4615" max="4615" width="13" style="2" customWidth="1"/>
    <col min="4616" max="4621" width="2" style="2" customWidth="1"/>
    <col min="4622" max="4622" width="2.42578125" style="2" customWidth="1"/>
    <col min="4623" max="4623" width="3" style="2" customWidth="1"/>
    <col min="4624" max="4626" width="2" style="2" customWidth="1"/>
    <col min="4627" max="4627" width="2.85546875" style="2" customWidth="1"/>
    <col min="4628" max="4628" width="3" style="2" customWidth="1"/>
    <col min="4629" max="4629" width="2.7109375" style="2" customWidth="1"/>
    <col min="4630" max="4630" width="2.42578125" style="2" customWidth="1"/>
    <col min="4631" max="4631" width="3.28515625" style="2" customWidth="1"/>
    <col min="4632" max="4632" width="3.5703125" style="2" customWidth="1"/>
    <col min="4633" max="4633" width="4" style="2" customWidth="1"/>
    <col min="4634" max="4634" width="3.42578125" style="2" customWidth="1"/>
    <col min="4635" max="4635" width="3" style="2" customWidth="1"/>
    <col min="4636" max="4869" width="11.42578125" style="2"/>
    <col min="4870" max="4870" width="44.42578125" style="2" customWidth="1"/>
    <col min="4871" max="4871" width="13" style="2" customWidth="1"/>
    <col min="4872" max="4877" width="2" style="2" customWidth="1"/>
    <col min="4878" max="4878" width="2.42578125" style="2" customWidth="1"/>
    <col min="4879" max="4879" width="3" style="2" customWidth="1"/>
    <col min="4880" max="4882" width="2" style="2" customWidth="1"/>
    <col min="4883" max="4883" width="2.85546875" style="2" customWidth="1"/>
    <col min="4884" max="4884" width="3" style="2" customWidth="1"/>
    <col min="4885" max="4885" width="2.7109375" style="2" customWidth="1"/>
    <col min="4886" max="4886" width="2.42578125" style="2" customWidth="1"/>
    <col min="4887" max="4887" width="3.28515625" style="2" customWidth="1"/>
    <col min="4888" max="4888" width="3.5703125" style="2" customWidth="1"/>
    <col min="4889" max="4889" width="4" style="2" customWidth="1"/>
    <col min="4890" max="4890" width="3.42578125" style="2" customWidth="1"/>
    <col min="4891" max="4891" width="3" style="2" customWidth="1"/>
    <col min="4892" max="5125" width="11.42578125" style="2"/>
    <col min="5126" max="5126" width="44.42578125" style="2" customWidth="1"/>
    <col min="5127" max="5127" width="13" style="2" customWidth="1"/>
    <col min="5128" max="5133" width="2" style="2" customWidth="1"/>
    <col min="5134" max="5134" width="2.42578125" style="2" customWidth="1"/>
    <col min="5135" max="5135" width="3" style="2" customWidth="1"/>
    <col min="5136" max="5138" width="2" style="2" customWidth="1"/>
    <col min="5139" max="5139" width="2.85546875" style="2" customWidth="1"/>
    <col min="5140" max="5140" width="3" style="2" customWidth="1"/>
    <col min="5141" max="5141" width="2.7109375" style="2" customWidth="1"/>
    <col min="5142" max="5142" width="2.42578125" style="2" customWidth="1"/>
    <col min="5143" max="5143" width="3.28515625" style="2" customWidth="1"/>
    <col min="5144" max="5144" width="3.5703125" style="2" customWidth="1"/>
    <col min="5145" max="5145" width="4" style="2" customWidth="1"/>
    <col min="5146" max="5146" width="3.42578125" style="2" customWidth="1"/>
    <col min="5147" max="5147" width="3" style="2" customWidth="1"/>
    <col min="5148" max="5381" width="11.42578125" style="2"/>
    <col min="5382" max="5382" width="44.42578125" style="2" customWidth="1"/>
    <col min="5383" max="5383" width="13" style="2" customWidth="1"/>
    <col min="5384" max="5389" width="2" style="2" customWidth="1"/>
    <col min="5390" max="5390" width="2.42578125" style="2" customWidth="1"/>
    <col min="5391" max="5391" width="3" style="2" customWidth="1"/>
    <col min="5392" max="5394" width="2" style="2" customWidth="1"/>
    <col min="5395" max="5395" width="2.85546875" style="2" customWidth="1"/>
    <col min="5396" max="5396" width="3" style="2" customWidth="1"/>
    <col min="5397" max="5397" width="2.7109375" style="2" customWidth="1"/>
    <col min="5398" max="5398" width="2.42578125" style="2" customWidth="1"/>
    <col min="5399" max="5399" width="3.28515625" style="2" customWidth="1"/>
    <col min="5400" max="5400" width="3.5703125" style="2" customWidth="1"/>
    <col min="5401" max="5401" width="4" style="2" customWidth="1"/>
    <col min="5402" max="5402" width="3.42578125" style="2" customWidth="1"/>
    <col min="5403" max="5403" width="3" style="2" customWidth="1"/>
    <col min="5404" max="5637" width="11.42578125" style="2"/>
    <col min="5638" max="5638" width="44.42578125" style="2" customWidth="1"/>
    <col min="5639" max="5639" width="13" style="2" customWidth="1"/>
    <col min="5640" max="5645" width="2" style="2" customWidth="1"/>
    <col min="5646" max="5646" width="2.42578125" style="2" customWidth="1"/>
    <col min="5647" max="5647" width="3" style="2" customWidth="1"/>
    <col min="5648" max="5650" width="2" style="2" customWidth="1"/>
    <col min="5651" max="5651" width="2.85546875" style="2" customWidth="1"/>
    <col min="5652" max="5652" width="3" style="2" customWidth="1"/>
    <col min="5653" max="5653" width="2.7109375" style="2" customWidth="1"/>
    <col min="5654" max="5654" width="2.42578125" style="2" customWidth="1"/>
    <col min="5655" max="5655" width="3.28515625" style="2" customWidth="1"/>
    <col min="5656" max="5656" width="3.5703125" style="2" customWidth="1"/>
    <col min="5657" max="5657" width="4" style="2" customWidth="1"/>
    <col min="5658" max="5658" width="3.42578125" style="2" customWidth="1"/>
    <col min="5659" max="5659" width="3" style="2" customWidth="1"/>
    <col min="5660" max="5893" width="11.42578125" style="2"/>
    <col min="5894" max="5894" width="44.42578125" style="2" customWidth="1"/>
    <col min="5895" max="5895" width="13" style="2" customWidth="1"/>
    <col min="5896" max="5901" width="2" style="2" customWidth="1"/>
    <col min="5902" max="5902" width="2.42578125" style="2" customWidth="1"/>
    <col min="5903" max="5903" width="3" style="2" customWidth="1"/>
    <col min="5904" max="5906" width="2" style="2" customWidth="1"/>
    <col min="5907" max="5907" width="2.85546875" style="2" customWidth="1"/>
    <col min="5908" max="5908" width="3" style="2" customWidth="1"/>
    <col min="5909" max="5909" width="2.7109375" style="2" customWidth="1"/>
    <col min="5910" max="5910" width="2.42578125" style="2" customWidth="1"/>
    <col min="5911" max="5911" width="3.28515625" style="2" customWidth="1"/>
    <col min="5912" max="5912" width="3.5703125" style="2" customWidth="1"/>
    <col min="5913" max="5913" width="4" style="2" customWidth="1"/>
    <col min="5914" max="5914" width="3.42578125" style="2" customWidth="1"/>
    <col min="5915" max="5915" width="3" style="2" customWidth="1"/>
    <col min="5916" max="6149" width="11.42578125" style="2"/>
    <col min="6150" max="6150" width="44.42578125" style="2" customWidth="1"/>
    <col min="6151" max="6151" width="13" style="2" customWidth="1"/>
    <col min="6152" max="6157" width="2" style="2" customWidth="1"/>
    <col min="6158" max="6158" width="2.42578125" style="2" customWidth="1"/>
    <col min="6159" max="6159" width="3" style="2" customWidth="1"/>
    <col min="6160" max="6162" width="2" style="2" customWidth="1"/>
    <col min="6163" max="6163" width="2.85546875" style="2" customWidth="1"/>
    <col min="6164" max="6164" width="3" style="2" customWidth="1"/>
    <col min="6165" max="6165" width="2.7109375" style="2" customWidth="1"/>
    <col min="6166" max="6166" width="2.42578125" style="2" customWidth="1"/>
    <col min="6167" max="6167" width="3.28515625" style="2" customWidth="1"/>
    <col min="6168" max="6168" width="3.5703125" style="2" customWidth="1"/>
    <col min="6169" max="6169" width="4" style="2" customWidth="1"/>
    <col min="6170" max="6170" width="3.42578125" style="2" customWidth="1"/>
    <col min="6171" max="6171" width="3" style="2" customWidth="1"/>
    <col min="6172" max="6405" width="11.42578125" style="2"/>
    <col min="6406" max="6406" width="44.42578125" style="2" customWidth="1"/>
    <col min="6407" max="6407" width="13" style="2" customWidth="1"/>
    <col min="6408" max="6413" width="2" style="2" customWidth="1"/>
    <col min="6414" max="6414" width="2.42578125" style="2" customWidth="1"/>
    <col min="6415" max="6415" width="3" style="2" customWidth="1"/>
    <col min="6416" max="6418" width="2" style="2" customWidth="1"/>
    <col min="6419" max="6419" width="2.85546875" style="2" customWidth="1"/>
    <col min="6420" max="6420" width="3" style="2" customWidth="1"/>
    <col min="6421" max="6421" width="2.7109375" style="2" customWidth="1"/>
    <col min="6422" max="6422" width="2.42578125" style="2" customWidth="1"/>
    <col min="6423" max="6423" width="3.28515625" style="2" customWidth="1"/>
    <col min="6424" max="6424" width="3.5703125" style="2" customWidth="1"/>
    <col min="6425" max="6425" width="4" style="2" customWidth="1"/>
    <col min="6426" max="6426" width="3.42578125" style="2" customWidth="1"/>
    <col min="6427" max="6427" width="3" style="2" customWidth="1"/>
    <col min="6428" max="6661" width="11.42578125" style="2"/>
    <col min="6662" max="6662" width="44.42578125" style="2" customWidth="1"/>
    <col min="6663" max="6663" width="13" style="2" customWidth="1"/>
    <col min="6664" max="6669" width="2" style="2" customWidth="1"/>
    <col min="6670" max="6670" width="2.42578125" style="2" customWidth="1"/>
    <col min="6671" max="6671" width="3" style="2" customWidth="1"/>
    <col min="6672" max="6674" width="2" style="2" customWidth="1"/>
    <col min="6675" max="6675" width="2.85546875" style="2" customWidth="1"/>
    <col min="6676" max="6676" width="3" style="2" customWidth="1"/>
    <col min="6677" max="6677" width="2.7109375" style="2" customWidth="1"/>
    <col min="6678" max="6678" width="2.42578125" style="2" customWidth="1"/>
    <col min="6679" max="6679" width="3.28515625" style="2" customWidth="1"/>
    <col min="6680" max="6680" width="3.5703125" style="2" customWidth="1"/>
    <col min="6681" max="6681" width="4" style="2" customWidth="1"/>
    <col min="6682" max="6682" width="3.42578125" style="2" customWidth="1"/>
    <col min="6683" max="6683" width="3" style="2" customWidth="1"/>
    <col min="6684" max="6917" width="11.42578125" style="2"/>
    <col min="6918" max="6918" width="44.42578125" style="2" customWidth="1"/>
    <col min="6919" max="6919" width="13" style="2" customWidth="1"/>
    <col min="6920" max="6925" width="2" style="2" customWidth="1"/>
    <col min="6926" max="6926" width="2.42578125" style="2" customWidth="1"/>
    <col min="6927" max="6927" width="3" style="2" customWidth="1"/>
    <col min="6928" max="6930" width="2" style="2" customWidth="1"/>
    <col min="6931" max="6931" width="2.85546875" style="2" customWidth="1"/>
    <col min="6932" max="6932" width="3" style="2" customWidth="1"/>
    <col min="6933" max="6933" width="2.7109375" style="2" customWidth="1"/>
    <col min="6934" max="6934" width="2.42578125" style="2" customWidth="1"/>
    <col min="6935" max="6935" width="3.28515625" style="2" customWidth="1"/>
    <col min="6936" max="6936" width="3.5703125" style="2" customWidth="1"/>
    <col min="6937" max="6937" width="4" style="2" customWidth="1"/>
    <col min="6938" max="6938" width="3.42578125" style="2" customWidth="1"/>
    <col min="6939" max="6939" width="3" style="2" customWidth="1"/>
    <col min="6940" max="7173" width="11.42578125" style="2"/>
    <col min="7174" max="7174" width="44.42578125" style="2" customWidth="1"/>
    <col min="7175" max="7175" width="13" style="2" customWidth="1"/>
    <col min="7176" max="7181" width="2" style="2" customWidth="1"/>
    <col min="7182" max="7182" width="2.42578125" style="2" customWidth="1"/>
    <col min="7183" max="7183" width="3" style="2" customWidth="1"/>
    <col min="7184" max="7186" width="2" style="2" customWidth="1"/>
    <col min="7187" max="7187" width="2.85546875" style="2" customWidth="1"/>
    <col min="7188" max="7188" width="3" style="2" customWidth="1"/>
    <col min="7189" max="7189" width="2.7109375" style="2" customWidth="1"/>
    <col min="7190" max="7190" width="2.42578125" style="2" customWidth="1"/>
    <col min="7191" max="7191" width="3.28515625" style="2" customWidth="1"/>
    <col min="7192" max="7192" width="3.5703125" style="2" customWidth="1"/>
    <col min="7193" max="7193" width="4" style="2" customWidth="1"/>
    <col min="7194" max="7194" width="3.42578125" style="2" customWidth="1"/>
    <col min="7195" max="7195" width="3" style="2" customWidth="1"/>
    <col min="7196" max="7429" width="11.42578125" style="2"/>
    <col min="7430" max="7430" width="44.42578125" style="2" customWidth="1"/>
    <col min="7431" max="7431" width="13" style="2" customWidth="1"/>
    <col min="7432" max="7437" width="2" style="2" customWidth="1"/>
    <col min="7438" max="7438" width="2.42578125" style="2" customWidth="1"/>
    <col min="7439" max="7439" width="3" style="2" customWidth="1"/>
    <col min="7440" max="7442" width="2" style="2" customWidth="1"/>
    <col min="7443" max="7443" width="2.85546875" style="2" customWidth="1"/>
    <col min="7444" max="7444" width="3" style="2" customWidth="1"/>
    <col min="7445" max="7445" width="2.7109375" style="2" customWidth="1"/>
    <col min="7446" max="7446" width="2.42578125" style="2" customWidth="1"/>
    <col min="7447" max="7447" width="3.28515625" style="2" customWidth="1"/>
    <col min="7448" max="7448" width="3.5703125" style="2" customWidth="1"/>
    <col min="7449" max="7449" width="4" style="2" customWidth="1"/>
    <col min="7450" max="7450" width="3.42578125" style="2" customWidth="1"/>
    <col min="7451" max="7451" width="3" style="2" customWidth="1"/>
    <col min="7452" max="7685" width="11.42578125" style="2"/>
    <col min="7686" max="7686" width="44.42578125" style="2" customWidth="1"/>
    <col min="7687" max="7687" width="13" style="2" customWidth="1"/>
    <col min="7688" max="7693" width="2" style="2" customWidth="1"/>
    <col min="7694" max="7694" width="2.42578125" style="2" customWidth="1"/>
    <col min="7695" max="7695" width="3" style="2" customWidth="1"/>
    <col min="7696" max="7698" width="2" style="2" customWidth="1"/>
    <col min="7699" max="7699" width="2.85546875" style="2" customWidth="1"/>
    <col min="7700" max="7700" width="3" style="2" customWidth="1"/>
    <col min="7701" max="7701" width="2.7109375" style="2" customWidth="1"/>
    <col min="7702" max="7702" width="2.42578125" style="2" customWidth="1"/>
    <col min="7703" max="7703" width="3.28515625" style="2" customWidth="1"/>
    <col min="7704" max="7704" width="3.5703125" style="2" customWidth="1"/>
    <col min="7705" max="7705" width="4" style="2" customWidth="1"/>
    <col min="7706" max="7706" width="3.42578125" style="2" customWidth="1"/>
    <col min="7707" max="7707" width="3" style="2" customWidth="1"/>
    <col min="7708" max="7941" width="11.42578125" style="2"/>
    <col min="7942" max="7942" width="44.42578125" style="2" customWidth="1"/>
    <col min="7943" max="7943" width="13" style="2" customWidth="1"/>
    <col min="7944" max="7949" width="2" style="2" customWidth="1"/>
    <col min="7950" max="7950" width="2.42578125" style="2" customWidth="1"/>
    <col min="7951" max="7951" width="3" style="2" customWidth="1"/>
    <col min="7952" max="7954" width="2" style="2" customWidth="1"/>
    <col min="7955" max="7955" width="2.85546875" style="2" customWidth="1"/>
    <col min="7956" max="7956" width="3" style="2" customWidth="1"/>
    <col min="7957" max="7957" width="2.7109375" style="2" customWidth="1"/>
    <col min="7958" max="7958" width="2.42578125" style="2" customWidth="1"/>
    <col min="7959" max="7959" width="3.28515625" style="2" customWidth="1"/>
    <col min="7960" max="7960" width="3.5703125" style="2" customWidth="1"/>
    <col min="7961" max="7961" width="4" style="2" customWidth="1"/>
    <col min="7962" max="7962" width="3.42578125" style="2" customWidth="1"/>
    <col min="7963" max="7963" width="3" style="2" customWidth="1"/>
    <col min="7964" max="8197" width="11.42578125" style="2"/>
    <col min="8198" max="8198" width="44.42578125" style="2" customWidth="1"/>
    <col min="8199" max="8199" width="13" style="2" customWidth="1"/>
    <col min="8200" max="8205" width="2" style="2" customWidth="1"/>
    <col min="8206" max="8206" width="2.42578125" style="2" customWidth="1"/>
    <col min="8207" max="8207" width="3" style="2" customWidth="1"/>
    <col min="8208" max="8210" width="2" style="2" customWidth="1"/>
    <col min="8211" max="8211" width="2.85546875" style="2" customWidth="1"/>
    <col min="8212" max="8212" width="3" style="2" customWidth="1"/>
    <col min="8213" max="8213" width="2.7109375" style="2" customWidth="1"/>
    <col min="8214" max="8214" width="2.42578125" style="2" customWidth="1"/>
    <col min="8215" max="8215" width="3.28515625" style="2" customWidth="1"/>
    <col min="8216" max="8216" width="3.5703125" style="2" customWidth="1"/>
    <col min="8217" max="8217" width="4" style="2" customWidth="1"/>
    <col min="8218" max="8218" width="3.42578125" style="2" customWidth="1"/>
    <col min="8219" max="8219" width="3" style="2" customWidth="1"/>
    <col min="8220" max="8453" width="11.42578125" style="2"/>
    <col min="8454" max="8454" width="44.42578125" style="2" customWidth="1"/>
    <col min="8455" max="8455" width="13" style="2" customWidth="1"/>
    <col min="8456" max="8461" width="2" style="2" customWidth="1"/>
    <col min="8462" max="8462" width="2.42578125" style="2" customWidth="1"/>
    <col min="8463" max="8463" width="3" style="2" customWidth="1"/>
    <col min="8464" max="8466" width="2" style="2" customWidth="1"/>
    <col min="8467" max="8467" width="2.85546875" style="2" customWidth="1"/>
    <col min="8468" max="8468" width="3" style="2" customWidth="1"/>
    <col min="8469" max="8469" width="2.7109375" style="2" customWidth="1"/>
    <col min="8470" max="8470" width="2.42578125" style="2" customWidth="1"/>
    <col min="8471" max="8471" width="3.28515625" style="2" customWidth="1"/>
    <col min="8472" max="8472" width="3.5703125" style="2" customWidth="1"/>
    <col min="8473" max="8473" width="4" style="2" customWidth="1"/>
    <col min="8474" max="8474" width="3.42578125" style="2" customWidth="1"/>
    <col min="8475" max="8475" width="3" style="2" customWidth="1"/>
    <col min="8476" max="8709" width="11.42578125" style="2"/>
    <col min="8710" max="8710" width="44.42578125" style="2" customWidth="1"/>
    <col min="8711" max="8711" width="13" style="2" customWidth="1"/>
    <col min="8712" max="8717" width="2" style="2" customWidth="1"/>
    <col min="8718" max="8718" width="2.42578125" style="2" customWidth="1"/>
    <col min="8719" max="8719" width="3" style="2" customWidth="1"/>
    <col min="8720" max="8722" width="2" style="2" customWidth="1"/>
    <col min="8723" max="8723" width="2.85546875" style="2" customWidth="1"/>
    <col min="8724" max="8724" width="3" style="2" customWidth="1"/>
    <col min="8725" max="8725" width="2.7109375" style="2" customWidth="1"/>
    <col min="8726" max="8726" width="2.42578125" style="2" customWidth="1"/>
    <col min="8727" max="8727" width="3.28515625" style="2" customWidth="1"/>
    <col min="8728" max="8728" width="3.5703125" style="2" customWidth="1"/>
    <col min="8729" max="8729" width="4" style="2" customWidth="1"/>
    <col min="8730" max="8730" width="3.42578125" style="2" customWidth="1"/>
    <col min="8731" max="8731" width="3" style="2" customWidth="1"/>
    <col min="8732" max="8965" width="11.42578125" style="2"/>
    <col min="8966" max="8966" width="44.42578125" style="2" customWidth="1"/>
    <col min="8967" max="8967" width="13" style="2" customWidth="1"/>
    <col min="8968" max="8973" width="2" style="2" customWidth="1"/>
    <col min="8974" max="8974" width="2.42578125" style="2" customWidth="1"/>
    <col min="8975" max="8975" width="3" style="2" customWidth="1"/>
    <col min="8976" max="8978" width="2" style="2" customWidth="1"/>
    <col min="8979" max="8979" width="2.85546875" style="2" customWidth="1"/>
    <col min="8980" max="8980" width="3" style="2" customWidth="1"/>
    <col min="8981" max="8981" width="2.7109375" style="2" customWidth="1"/>
    <col min="8982" max="8982" width="2.42578125" style="2" customWidth="1"/>
    <col min="8983" max="8983" width="3.28515625" style="2" customWidth="1"/>
    <col min="8984" max="8984" width="3.5703125" style="2" customWidth="1"/>
    <col min="8985" max="8985" width="4" style="2" customWidth="1"/>
    <col min="8986" max="8986" width="3.42578125" style="2" customWidth="1"/>
    <col min="8987" max="8987" width="3" style="2" customWidth="1"/>
    <col min="8988" max="9221" width="11.42578125" style="2"/>
    <col min="9222" max="9222" width="44.42578125" style="2" customWidth="1"/>
    <col min="9223" max="9223" width="13" style="2" customWidth="1"/>
    <col min="9224" max="9229" width="2" style="2" customWidth="1"/>
    <col min="9230" max="9230" width="2.42578125" style="2" customWidth="1"/>
    <col min="9231" max="9231" width="3" style="2" customWidth="1"/>
    <col min="9232" max="9234" width="2" style="2" customWidth="1"/>
    <col min="9235" max="9235" width="2.85546875" style="2" customWidth="1"/>
    <col min="9236" max="9236" width="3" style="2" customWidth="1"/>
    <col min="9237" max="9237" width="2.7109375" style="2" customWidth="1"/>
    <col min="9238" max="9238" width="2.42578125" style="2" customWidth="1"/>
    <col min="9239" max="9239" width="3.28515625" style="2" customWidth="1"/>
    <col min="9240" max="9240" width="3.5703125" style="2" customWidth="1"/>
    <col min="9241" max="9241" width="4" style="2" customWidth="1"/>
    <col min="9242" max="9242" width="3.42578125" style="2" customWidth="1"/>
    <col min="9243" max="9243" width="3" style="2" customWidth="1"/>
    <col min="9244" max="9477" width="11.42578125" style="2"/>
    <col min="9478" max="9478" width="44.42578125" style="2" customWidth="1"/>
    <col min="9479" max="9479" width="13" style="2" customWidth="1"/>
    <col min="9480" max="9485" width="2" style="2" customWidth="1"/>
    <col min="9486" max="9486" width="2.42578125" style="2" customWidth="1"/>
    <col min="9487" max="9487" width="3" style="2" customWidth="1"/>
    <col min="9488" max="9490" width="2" style="2" customWidth="1"/>
    <col min="9491" max="9491" width="2.85546875" style="2" customWidth="1"/>
    <col min="9492" max="9492" width="3" style="2" customWidth="1"/>
    <col min="9493" max="9493" width="2.7109375" style="2" customWidth="1"/>
    <col min="9494" max="9494" width="2.42578125" style="2" customWidth="1"/>
    <col min="9495" max="9495" width="3.28515625" style="2" customWidth="1"/>
    <col min="9496" max="9496" width="3.5703125" style="2" customWidth="1"/>
    <col min="9497" max="9497" width="4" style="2" customWidth="1"/>
    <col min="9498" max="9498" width="3.42578125" style="2" customWidth="1"/>
    <col min="9499" max="9499" width="3" style="2" customWidth="1"/>
    <col min="9500" max="9733" width="11.42578125" style="2"/>
    <col min="9734" max="9734" width="44.42578125" style="2" customWidth="1"/>
    <col min="9735" max="9735" width="13" style="2" customWidth="1"/>
    <col min="9736" max="9741" width="2" style="2" customWidth="1"/>
    <col min="9742" max="9742" width="2.42578125" style="2" customWidth="1"/>
    <col min="9743" max="9743" width="3" style="2" customWidth="1"/>
    <col min="9744" max="9746" width="2" style="2" customWidth="1"/>
    <col min="9747" max="9747" width="2.85546875" style="2" customWidth="1"/>
    <col min="9748" max="9748" width="3" style="2" customWidth="1"/>
    <col min="9749" max="9749" width="2.7109375" style="2" customWidth="1"/>
    <col min="9750" max="9750" width="2.42578125" style="2" customWidth="1"/>
    <col min="9751" max="9751" width="3.28515625" style="2" customWidth="1"/>
    <col min="9752" max="9752" width="3.5703125" style="2" customWidth="1"/>
    <col min="9753" max="9753" width="4" style="2" customWidth="1"/>
    <col min="9754" max="9754" width="3.42578125" style="2" customWidth="1"/>
    <col min="9755" max="9755" width="3" style="2" customWidth="1"/>
    <col min="9756" max="9989" width="11.42578125" style="2"/>
    <col min="9990" max="9990" width="44.42578125" style="2" customWidth="1"/>
    <col min="9991" max="9991" width="13" style="2" customWidth="1"/>
    <col min="9992" max="9997" width="2" style="2" customWidth="1"/>
    <col min="9998" max="9998" width="2.42578125" style="2" customWidth="1"/>
    <col min="9999" max="9999" width="3" style="2" customWidth="1"/>
    <col min="10000" max="10002" width="2" style="2" customWidth="1"/>
    <col min="10003" max="10003" width="2.85546875" style="2" customWidth="1"/>
    <col min="10004" max="10004" width="3" style="2" customWidth="1"/>
    <col min="10005" max="10005" width="2.7109375" style="2" customWidth="1"/>
    <col min="10006" max="10006" width="2.42578125" style="2" customWidth="1"/>
    <col min="10007" max="10007" width="3.28515625" style="2" customWidth="1"/>
    <col min="10008" max="10008" width="3.5703125" style="2" customWidth="1"/>
    <col min="10009" max="10009" width="4" style="2" customWidth="1"/>
    <col min="10010" max="10010" width="3.42578125" style="2" customWidth="1"/>
    <col min="10011" max="10011" width="3" style="2" customWidth="1"/>
    <col min="10012" max="10245" width="11.42578125" style="2"/>
    <col min="10246" max="10246" width="44.42578125" style="2" customWidth="1"/>
    <col min="10247" max="10247" width="13" style="2" customWidth="1"/>
    <col min="10248" max="10253" width="2" style="2" customWidth="1"/>
    <col min="10254" max="10254" width="2.42578125" style="2" customWidth="1"/>
    <col min="10255" max="10255" width="3" style="2" customWidth="1"/>
    <col min="10256" max="10258" width="2" style="2" customWidth="1"/>
    <col min="10259" max="10259" width="2.85546875" style="2" customWidth="1"/>
    <col min="10260" max="10260" width="3" style="2" customWidth="1"/>
    <col min="10261" max="10261" width="2.7109375" style="2" customWidth="1"/>
    <col min="10262" max="10262" width="2.42578125" style="2" customWidth="1"/>
    <col min="10263" max="10263" width="3.28515625" style="2" customWidth="1"/>
    <col min="10264" max="10264" width="3.5703125" style="2" customWidth="1"/>
    <col min="10265" max="10265" width="4" style="2" customWidth="1"/>
    <col min="10266" max="10266" width="3.42578125" style="2" customWidth="1"/>
    <col min="10267" max="10267" width="3" style="2" customWidth="1"/>
    <col min="10268" max="10501" width="11.42578125" style="2"/>
    <col min="10502" max="10502" width="44.42578125" style="2" customWidth="1"/>
    <col min="10503" max="10503" width="13" style="2" customWidth="1"/>
    <col min="10504" max="10509" width="2" style="2" customWidth="1"/>
    <col min="10510" max="10510" width="2.42578125" style="2" customWidth="1"/>
    <col min="10511" max="10511" width="3" style="2" customWidth="1"/>
    <col min="10512" max="10514" width="2" style="2" customWidth="1"/>
    <col min="10515" max="10515" width="2.85546875" style="2" customWidth="1"/>
    <col min="10516" max="10516" width="3" style="2" customWidth="1"/>
    <col min="10517" max="10517" width="2.7109375" style="2" customWidth="1"/>
    <col min="10518" max="10518" width="2.42578125" style="2" customWidth="1"/>
    <col min="10519" max="10519" width="3.28515625" style="2" customWidth="1"/>
    <col min="10520" max="10520" width="3.5703125" style="2" customWidth="1"/>
    <col min="10521" max="10521" width="4" style="2" customWidth="1"/>
    <col min="10522" max="10522" width="3.42578125" style="2" customWidth="1"/>
    <col min="10523" max="10523" width="3" style="2" customWidth="1"/>
    <col min="10524" max="10757" width="11.42578125" style="2"/>
    <col min="10758" max="10758" width="44.42578125" style="2" customWidth="1"/>
    <col min="10759" max="10759" width="13" style="2" customWidth="1"/>
    <col min="10760" max="10765" width="2" style="2" customWidth="1"/>
    <col min="10766" max="10766" width="2.42578125" style="2" customWidth="1"/>
    <col min="10767" max="10767" width="3" style="2" customWidth="1"/>
    <col min="10768" max="10770" width="2" style="2" customWidth="1"/>
    <col min="10771" max="10771" width="2.85546875" style="2" customWidth="1"/>
    <col min="10772" max="10772" width="3" style="2" customWidth="1"/>
    <col min="10773" max="10773" width="2.7109375" style="2" customWidth="1"/>
    <col min="10774" max="10774" width="2.42578125" style="2" customWidth="1"/>
    <col min="10775" max="10775" width="3.28515625" style="2" customWidth="1"/>
    <col min="10776" max="10776" width="3.5703125" style="2" customWidth="1"/>
    <col min="10777" max="10777" width="4" style="2" customWidth="1"/>
    <col min="10778" max="10778" width="3.42578125" style="2" customWidth="1"/>
    <col min="10779" max="10779" width="3" style="2" customWidth="1"/>
    <col min="10780" max="11013" width="11.42578125" style="2"/>
    <col min="11014" max="11014" width="44.42578125" style="2" customWidth="1"/>
    <col min="11015" max="11015" width="13" style="2" customWidth="1"/>
    <col min="11016" max="11021" width="2" style="2" customWidth="1"/>
    <col min="11022" max="11022" width="2.42578125" style="2" customWidth="1"/>
    <col min="11023" max="11023" width="3" style="2" customWidth="1"/>
    <col min="11024" max="11026" width="2" style="2" customWidth="1"/>
    <col min="11027" max="11027" width="2.85546875" style="2" customWidth="1"/>
    <col min="11028" max="11028" width="3" style="2" customWidth="1"/>
    <col min="11029" max="11029" width="2.7109375" style="2" customWidth="1"/>
    <col min="11030" max="11030" width="2.42578125" style="2" customWidth="1"/>
    <col min="11031" max="11031" width="3.28515625" style="2" customWidth="1"/>
    <col min="11032" max="11032" width="3.5703125" style="2" customWidth="1"/>
    <col min="11033" max="11033" width="4" style="2" customWidth="1"/>
    <col min="11034" max="11034" width="3.42578125" style="2" customWidth="1"/>
    <col min="11035" max="11035" width="3" style="2" customWidth="1"/>
    <col min="11036" max="11269" width="11.42578125" style="2"/>
    <col min="11270" max="11270" width="44.42578125" style="2" customWidth="1"/>
    <col min="11271" max="11271" width="13" style="2" customWidth="1"/>
    <col min="11272" max="11277" width="2" style="2" customWidth="1"/>
    <col min="11278" max="11278" width="2.42578125" style="2" customWidth="1"/>
    <col min="11279" max="11279" width="3" style="2" customWidth="1"/>
    <col min="11280" max="11282" width="2" style="2" customWidth="1"/>
    <col min="11283" max="11283" width="2.85546875" style="2" customWidth="1"/>
    <col min="11284" max="11284" width="3" style="2" customWidth="1"/>
    <col min="11285" max="11285" width="2.7109375" style="2" customWidth="1"/>
    <col min="11286" max="11286" width="2.42578125" style="2" customWidth="1"/>
    <col min="11287" max="11287" width="3.28515625" style="2" customWidth="1"/>
    <col min="11288" max="11288" width="3.5703125" style="2" customWidth="1"/>
    <col min="11289" max="11289" width="4" style="2" customWidth="1"/>
    <col min="11290" max="11290" width="3.42578125" style="2" customWidth="1"/>
    <col min="11291" max="11291" width="3" style="2" customWidth="1"/>
    <col min="11292" max="11525" width="11.42578125" style="2"/>
    <col min="11526" max="11526" width="44.42578125" style="2" customWidth="1"/>
    <col min="11527" max="11527" width="13" style="2" customWidth="1"/>
    <col min="11528" max="11533" width="2" style="2" customWidth="1"/>
    <col min="11534" max="11534" width="2.42578125" style="2" customWidth="1"/>
    <col min="11535" max="11535" width="3" style="2" customWidth="1"/>
    <col min="11536" max="11538" width="2" style="2" customWidth="1"/>
    <col min="11539" max="11539" width="2.85546875" style="2" customWidth="1"/>
    <col min="11540" max="11540" width="3" style="2" customWidth="1"/>
    <col min="11541" max="11541" width="2.7109375" style="2" customWidth="1"/>
    <col min="11542" max="11542" width="2.42578125" style="2" customWidth="1"/>
    <col min="11543" max="11543" width="3.28515625" style="2" customWidth="1"/>
    <col min="11544" max="11544" width="3.5703125" style="2" customWidth="1"/>
    <col min="11545" max="11545" width="4" style="2" customWidth="1"/>
    <col min="11546" max="11546" width="3.42578125" style="2" customWidth="1"/>
    <col min="11547" max="11547" width="3" style="2" customWidth="1"/>
    <col min="11548" max="11781" width="11.42578125" style="2"/>
    <col min="11782" max="11782" width="44.42578125" style="2" customWidth="1"/>
    <col min="11783" max="11783" width="13" style="2" customWidth="1"/>
    <col min="11784" max="11789" width="2" style="2" customWidth="1"/>
    <col min="11790" max="11790" width="2.42578125" style="2" customWidth="1"/>
    <col min="11791" max="11791" width="3" style="2" customWidth="1"/>
    <col min="11792" max="11794" width="2" style="2" customWidth="1"/>
    <col min="11795" max="11795" width="2.85546875" style="2" customWidth="1"/>
    <col min="11796" max="11796" width="3" style="2" customWidth="1"/>
    <col min="11797" max="11797" width="2.7109375" style="2" customWidth="1"/>
    <col min="11798" max="11798" width="2.42578125" style="2" customWidth="1"/>
    <col min="11799" max="11799" width="3.28515625" style="2" customWidth="1"/>
    <col min="11800" max="11800" width="3.5703125" style="2" customWidth="1"/>
    <col min="11801" max="11801" width="4" style="2" customWidth="1"/>
    <col min="11802" max="11802" width="3.42578125" style="2" customWidth="1"/>
    <col min="11803" max="11803" width="3" style="2" customWidth="1"/>
    <col min="11804" max="12037" width="11.42578125" style="2"/>
    <col min="12038" max="12038" width="44.42578125" style="2" customWidth="1"/>
    <col min="12039" max="12039" width="13" style="2" customWidth="1"/>
    <col min="12040" max="12045" width="2" style="2" customWidth="1"/>
    <col min="12046" max="12046" width="2.42578125" style="2" customWidth="1"/>
    <col min="12047" max="12047" width="3" style="2" customWidth="1"/>
    <col min="12048" max="12050" width="2" style="2" customWidth="1"/>
    <col min="12051" max="12051" width="2.85546875" style="2" customWidth="1"/>
    <col min="12052" max="12052" width="3" style="2" customWidth="1"/>
    <col min="12053" max="12053" width="2.7109375" style="2" customWidth="1"/>
    <col min="12054" max="12054" width="2.42578125" style="2" customWidth="1"/>
    <col min="12055" max="12055" width="3.28515625" style="2" customWidth="1"/>
    <col min="12056" max="12056" width="3.5703125" style="2" customWidth="1"/>
    <col min="12057" max="12057" width="4" style="2" customWidth="1"/>
    <col min="12058" max="12058" width="3.42578125" style="2" customWidth="1"/>
    <col min="12059" max="12059" width="3" style="2" customWidth="1"/>
    <col min="12060" max="12293" width="11.42578125" style="2"/>
    <col min="12294" max="12294" width="44.42578125" style="2" customWidth="1"/>
    <col min="12295" max="12295" width="13" style="2" customWidth="1"/>
    <col min="12296" max="12301" width="2" style="2" customWidth="1"/>
    <col min="12302" max="12302" width="2.42578125" style="2" customWidth="1"/>
    <col min="12303" max="12303" width="3" style="2" customWidth="1"/>
    <col min="12304" max="12306" width="2" style="2" customWidth="1"/>
    <col min="12307" max="12307" width="2.85546875" style="2" customWidth="1"/>
    <col min="12308" max="12308" width="3" style="2" customWidth="1"/>
    <col min="12309" max="12309" width="2.7109375" style="2" customWidth="1"/>
    <col min="12310" max="12310" width="2.42578125" style="2" customWidth="1"/>
    <col min="12311" max="12311" width="3.28515625" style="2" customWidth="1"/>
    <col min="12312" max="12312" width="3.5703125" style="2" customWidth="1"/>
    <col min="12313" max="12313" width="4" style="2" customWidth="1"/>
    <col min="12314" max="12314" width="3.42578125" style="2" customWidth="1"/>
    <col min="12315" max="12315" width="3" style="2" customWidth="1"/>
    <col min="12316" max="12549" width="11.42578125" style="2"/>
    <col min="12550" max="12550" width="44.42578125" style="2" customWidth="1"/>
    <col min="12551" max="12551" width="13" style="2" customWidth="1"/>
    <col min="12552" max="12557" width="2" style="2" customWidth="1"/>
    <col min="12558" max="12558" width="2.42578125" style="2" customWidth="1"/>
    <col min="12559" max="12559" width="3" style="2" customWidth="1"/>
    <col min="12560" max="12562" width="2" style="2" customWidth="1"/>
    <col min="12563" max="12563" width="2.85546875" style="2" customWidth="1"/>
    <col min="12564" max="12564" width="3" style="2" customWidth="1"/>
    <col min="12565" max="12565" width="2.7109375" style="2" customWidth="1"/>
    <col min="12566" max="12566" width="2.42578125" style="2" customWidth="1"/>
    <col min="12567" max="12567" width="3.28515625" style="2" customWidth="1"/>
    <col min="12568" max="12568" width="3.5703125" style="2" customWidth="1"/>
    <col min="12569" max="12569" width="4" style="2" customWidth="1"/>
    <col min="12570" max="12570" width="3.42578125" style="2" customWidth="1"/>
    <col min="12571" max="12571" width="3" style="2" customWidth="1"/>
    <col min="12572" max="12805" width="11.42578125" style="2"/>
    <col min="12806" max="12806" width="44.42578125" style="2" customWidth="1"/>
    <col min="12807" max="12807" width="13" style="2" customWidth="1"/>
    <col min="12808" max="12813" width="2" style="2" customWidth="1"/>
    <col min="12814" max="12814" width="2.42578125" style="2" customWidth="1"/>
    <col min="12815" max="12815" width="3" style="2" customWidth="1"/>
    <col min="12816" max="12818" width="2" style="2" customWidth="1"/>
    <col min="12819" max="12819" width="2.85546875" style="2" customWidth="1"/>
    <col min="12820" max="12820" width="3" style="2" customWidth="1"/>
    <col min="12821" max="12821" width="2.7109375" style="2" customWidth="1"/>
    <col min="12822" max="12822" width="2.42578125" style="2" customWidth="1"/>
    <col min="12823" max="12823" width="3.28515625" style="2" customWidth="1"/>
    <col min="12824" max="12824" width="3.5703125" style="2" customWidth="1"/>
    <col min="12825" max="12825" width="4" style="2" customWidth="1"/>
    <col min="12826" max="12826" width="3.42578125" style="2" customWidth="1"/>
    <col min="12827" max="12827" width="3" style="2" customWidth="1"/>
    <col min="12828" max="13061" width="11.42578125" style="2"/>
    <col min="13062" max="13062" width="44.42578125" style="2" customWidth="1"/>
    <col min="13063" max="13063" width="13" style="2" customWidth="1"/>
    <col min="13064" max="13069" width="2" style="2" customWidth="1"/>
    <col min="13070" max="13070" width="2.42578125" style="2" customWidth="1"/>
    <col min="13071" max="13071" width="3" style="2" customWidth="1"/>
    <col min="13072" max="13074" width="2" style="2" customWidth="1"/>
    <col min="13075" max="13075" width="2.85546875" style="2" customWidth="1"/>
    <col min="13076" max="13076" width="3" style="2" customWidth="1"/>
    <col min="13077" max="13077" width="2.7109375" style="2" customWidth="1"/>
    <col min="13078" max="13078" width="2.42578125" style="2" customWidth="1"/>
    <col min="13079" max="13079" width="3.28515625" style="2" customWidth="1"/>
    <col min="13080" max="13080" width="3.5703125" style="2" customWidth="1"/>
    <col min="13081" max="13081" width="4" style="2" customWidth="1"/>
    <col min="13082" max="13082" width="3.42578125" style="2" customWidth="1"/>
    <col min="13083" max="13083" width="3" style="2" customWidth="1"/>
    <col min="13084" max="13317" width="11.42578125" style="2"/>
    <col min="13318" max="13318" width="44.42578125" style="2" customWidth="1"/>
    <col min="13319" max="13319" width="13" style="2" customWidth="1"/>
    <col min="13320" max="13325" width="2" style="2" customWidth="1"/>
    <col min="13326" max="13326" width="2.42578125" style="2" customWidth="1"/>
    <col min="13327" max="13327" width="3" style="2" customWidth="1"/>
    <col min="13328" max="13330" width="2" style="2" customWidth="1"/>
    <col min="13331" max="13331" width="2.85546875" style="2" customWidth="1"/>
    <col min="13332" max="13332" width="3" style="2" customWidth="1"/>
    <col min="13333" max="13333" width="2.7109375" style="2" customWidth="1"/>
    <col min="13334" max="13334" width="2.42578125" style="2" customWidth="1"/>
    <col min="13335" max="13335" width="3.28515625" style="2" customWidth="1"/>
    <col min="13336" max="13336" width="3.5703125" style="2" customWidth="1"/>
    <col min="13337" max="13337" width="4" style="2" customWidth="1"/>
    <col min="13338" max="13338" width="3.42578125" style="2" customWidth="1"/>
    <col min="13339" max="13339" width="3" style="2" customWidth="1"/>
    <col min="13340" max="13573" width="11.42578125" style="2"/>
    <col min="13574" max="13574" width="44.42578125" style="2" customWidth="1"/>
    <col min="13575" max="13575" width="13" style="2" customWidth="1"/>
    <col min="13576" max="13581" width="2" style="2" customWidth="1"/>
    <col min="13582" max="13582" width="2.42578125" style="2" customWidth="1"/>
    <col min="13583" max="13583" width="3" style="2" customWidth="1"/>
    <col min="13584" max="13586" width="2" style="2" customWidth="1"/>
    <col min="13587" max="13587" width="2.85546875" style="2" customWidth="1"/>
    <col min="13588" max="13588" width="3" style="2" customWidth="1"/>
    <col min="13589" max="13589" width="2.7109375" style="2" customWidth="1"/>
    <col min="13590" max="13590" width="2.42578125" style="2" customWidth="1"/>
    <col min="13591" max="13591" width="3.28515625" style="2" customWidth="1"/>
    <col min="13592" max="13592" width="3.5703125" style="2" customWidth="1"/>
    <col min="13593" max="13593" width="4" style="2" customWidth="1"/>
    <col min="13594" max="13594" width="3.42578125" style="2" customWidth="1"/>
    <col min="13595" max="13595" width="3" style="2" customWidth="1"/>
    <col min="13596" max="13829" width="11.42578125" style="2"/>
    <col min="13830" max="13830" width="44.42578125" style="2" customWidth="1"/>
    <col min="13831" max="13831" width="13" style="2" customWidth="1"/>
    <col min="13832" max="13837" width="2" style="2" customWidth="1"/>
    <col min="13838" max="13838" width="2.42578125" style="2" customWidth="1"/>
    <col min="13839" max="13839" width="3" style="2" customWidth="1"/>
    <col min="13840" max="13842" width="2" style="2" customWidth="1"/>
    <col min="13843" max="13843" width="2.85546875" style="2" customWidth="1"/>
    <col min="13844" max="13844" width="3" style="2" customWidth="1"/>
    <col min="13845" max="13845" width="2.7109375" style="2" customWidth="1"/>
    <col min="13846" max="13846" width="2.42578125" style="2" customWidth="1"/>
    <col min="13847" max="13847" width="3.28515625" style="2" customWidth="1"/>
    <col min="13848" max="13848" width="3.5703125" style="2" customWidth="1"/>
    <col min="13849" max="13849" width="4" style="2" customWidth="1"/>
    <col min="13850" max="13850" width="3.42578125" style="2" customWidth="1"/>
    <col min="13851" max="13851" width="3" style="2" customWidth="1"/>
    <col min="13852" max="14085" width="11.42578125" style="2"/>
    <col min="14086" max="14086" width="44.42578125" style="2" customWidth="1"/>
    <col min="14087" max="14087" width="13" style="2" customWidth="1"/>
    <col min="14088" max="14093" width="2" style="2" customWidth="1"/>
    <col min="14094" max="14094" width="2.42578125" style="2" customWidth="1"/>
    <col min="14095" max="14095" width="3" style="2" customWidth="1"/>
    <col min="14096" max="14098" width="2" style="2" customWidth="1"/>
    <col min="14099" max="14099" width="2.85546875" style="2" customWidth="1"/>
    <col min="14100" max="14100" width="3" style="2" customWidth="1"/>
    <col min="14101" max="14101" width="2.7109375" style="2" customWidth="1"/>
    <col min="14102" max="14102" width="2.42578125" style="2" customWidth="1"/>
    <col min="14103" max="14103" width="3.28515625" style="2" customWidth="1"/>
    <col min="14104" max="14104" width="3.5703125" style="2" customWidth="1"/>
    <col min="14105" max="14105" width="4" style="2" customWidth="1"/>
    <col min="14106" max="14106" width="3.42578125" style="2" customWidth="1"/>
    <col min="14107" max="14107" width="3" style="2" customWidth="1"/>
    <col min="14108" max="14341" width="11.42578125" style="2"/>
    <col min="14342" max="14342" width="44.42578125" style="2" customWidth="1"/>
    <col min="14343" max="14343" width="13" style="2" customWidth="1"/>
    <col min="14344" max="14349" width="2" style="2" customWidth="1"/>
    <col min="14350" max="14350" width="2.42578125" style="2" customWidth="1"/>
    <col min="14351" max="14351" width="3" style="2" customWidth="1"/>
    <col min="14352" max="14354" width="2" style="2" customWidth="1"/>
    <col min="14355" max="14355" width="2.85546875" style="2" customWidth="1"/>
    <col min="14356" max="14356" width="3" style="2" customWidth="1"/>
    <col min="14357" max="14357" width="2.7109375" style="2" customWidth="1"/>
    <col min="14358" max="14358" width="2.42578125" style="2" customWidth="1"/>
    <col min="14359" max="14359" width="3.28515625" style="2" customWidth="1"/>
    <col min="14360" max="14360" width="3.5703125" style="2" customWidth="1"/>
    <col min="14361" max="14361" width="4" style="2" customWidth="1"/>
    <col min="14362" max="14362" width="3.42578125" style="2" customWidth="1"/>
    <col min="14363" max="14363" width="3" style="2" customWidth="1"/>
    <col min="14364" max="14597" width="11.42578125" style="2"/>
    <col min="14598" max="14598" width="44.42578125" style="2" customWidth="1"/>
    <col min="14599" max="14599" width="13" style="2" customWidth="1"/>
    <col min="14600" max="14605" width="2" style="2" customWidth="1"/>
    <col min="14606" max="14606" width="2.42578125" style="2" customWidth="1"/>
    <col min="14607" max="14607" width="3" style="2" customWidth="1"/>
    <col min="14608" max="14610" width="2" style="2" customWidth="1"/>
    <col min="14611" max="14611" width="2.85546875" style="2" customWidth="1"/>
    <col min="14612" max="14612" width="3" style="2" customWidth="1"/>
    <col min="14613" max="14613" width="2.7109375" style="2" customWidth="1"/>
    <col min="14614" max="14614" width="2.42578125" style="2" customWidth="1"/>
    <col min="14615" max="14615" width="3.28515625" style="2" customWidth="1"/>
    <col min="14616" max="14616" width="3.5703125" style="2" customWidth="1"/>
    <col min="14617" max="14617" width="4" style="2" customWidth="1"/>
    <col min="14618" max="14618" width="3.42578125" style="2" customWidth="1"/>
    <col min="14619" max="14619" width="3" style="2" customWidth="1"/>
    <col min="14620" max="14853" width="11.42578125" style="2"/>
    <col min="14854" max="14854" width="44.42578125" style="2" customWidth="1"/>
    <col min="14855" max="14855" width="13" style="2" customWidth="1"/>
    <col min="14856" max="14861" width="2" style="2" customWidth="1"/>
    <col min="14862" max="14862" width="2.42578125" style="2" customWidth="1"/>
    <col min="14863" max="14863" width="3" style="2" customWidth="1"/>
    <col min="14864" max="14866" width="2" style="2" customWidth="1"/>
    <col min="14867" max="14867" width="2.85546875" style="2" customWidth="1"/>
    <col min="14868" max="14868" width="3" style="2" customWidth="1"/>
    <col min="14869" max="14869" width="2.7109375" style="2" customWidth="1"/>
    <col min="14870" max="14870" width="2.42578125" style="2" customWidth="1"/>
    <col min="14871" max="14871" width="3.28515625" style="2" customWidth="1"/>
    <col min="14872" max="14872" width="3.5703125" style="2" customWidth="1"/>
    <col min="14873" max="14873" width="4" style="2" customWidth="1"/>
    <col min="14874" max="14874" width="3.42578125" style="2" customWidth="1"/>
    <col min="14875" max="14875" width="3" style="2" customWidth="1"/>
    <col min="14876" max="15109" width="11.42578125" style="2"/>
    <col min="15110" max="15110" width="44.42578125" style="2" customWidth="1"/>
    <col min="15111" max="15111" width="13" style="2" customWidth="1"/>
    <col min="15112" max="15117" width="2" style="2" customWidth="1"/>
    <col min="15118" max="15118" width="2.42578125" style="2" customWidth="1"/>
    <col min="15119" max="15119" width="3" style="2" customWidth="1"/>
    <col min="15120" max="15122" width="2" style="2" customWidth="1"/>
    <col min="15123" max="15123" width="2.85546875" style="2" customWidth="1"/>
    <col min="15124" max="15124" width="3" style="2" customWidth="1"/>
    <col min="15125" max="15125" width="2.7109375" style="2" customWidth="1"/>
    <col min="15126" max="15126" width="2.42578125" style="2" customWidth="1"/>
    <col min="15127" max="15127" width="3.28515625" style="2" customWidth="1"/>
    <col min="15128" max="15128" width="3.5703125" style="2" customWidth="1"/>
    <col min="15129" max="15129" width="4" style="2" customWidth="1"/>
    <col min="15130" max="15130" width="3.42578125" style="2" customWidth="1"/>
    <col min="15131" max="15131" width="3" style="2" customWidth="1"/>
    <col min="15132" max="15365" width="11.42578125" style="2"/>
    <col min="15366" max="15366" width="44.42578125" style="2" customWidth="1"/>
    <col min="15367" max="15367" width="13" style="2" customWidth="1"/>
    <col min="15368" max="15373" width="2" style="2" customWidth="1"/>
    <col min="15374" max="15374" width="2.42578125" style="2" customWidth="1"/>
    <col min="15375" max="15375" width="3" style="2" customWidth="1"/>
    <col min="15376" max="15378" width="2" style="2" customWidth="1"/>
    <col min="15379" max="15379" width="2.85546875" style="2" customWidth="1"/>
    <col min="15380" max="15380" width="3" style="2" customWidth="1"/>
    <col min="15381" max="15381" width="2.7109375" style="2" customWidth="1"/>
    <col min="15382" max="15382" width="2.42578125" style="2" customWidth="1"/>
    <col min="15383" max="15383" width="3.28515625" style="2" customWidth="1"/>
    <col min="15384" max="15384" width="3.5703125" style="2" customWidth="1"/>
    <col min="15385" max="15385" width="4" style="2" customWidth="1"/>
    <col min="15386" max="15386" width="3.42578125" style="2" customWidth="1"/>
    <col min="15387" max="15387" width="3" style="2" customWidth="1"/>
    <col min="15388" max="15621" width="11.42578125" style="2"/>
    <col min="15622" max="15622" width="44.42578125" style="2" customWidth="1"/>
    <col min="15623" max="15623" width="13" style="2" customWidth="1"/>
    <col min="15624" max="15629" width="2" style="2" customWidth="1"/>
    <col min="15630" max="15630" width="2.42578125" style="2" customWidth="1"/>
    <col min="15631" max="15631" width="3" style="2" customWidth="1"/>
    <col min="15632" max="15634" width="2" style="2" customWidth="1"/>
    <col min="15635" max="15635" width="2.85546875" style="2" customWidth="1"/>
    <col min="15636" max="15636" width="3" style="2" customWidth="1"/>
    <col min="15637" max="15637" width="2.7109375" style="2" customWidth="1"/>
    <col min="15638" max="15638" width="2.42578125" style="2" customWidth="1"/>
    <col min="15639" max="15639" width="3.28515625" style="2" customWidth="1"/>
    <col min="15640" max="15640" width="3.5703125" style="2" customWidth="1"/>
    <col min="15641" max="15641" width="4" style="2" customWidth="1"/>
    <col min="15642" max="15642" width="3.42578125" style="2" customWidth="1"/>
    <col min="15643" max="15643" width="3" style="2" customWidth="1"/>
    <col min="15644" max="15877" width="11.42578125" style="2"/>
    <col min="15878" max="15878" width="44.42578125" style="2" customWidth="1"/>
    <col min="15879" max="15879" width="13" style="2" customWidth="1"/>
    <col min="15880" max="15885" width="2" style="2" customWidth="1"/>
    <col min="15886" max="15886" width="2.42578125" style="2" customWidth="1"/>
    <col min="15887" max="15887" width="3" style="2" customWidth="1"/>
    <col min="15888" max="15890" width="2" style="2" customWidth="1"/>
    <col min="15891" max="15891" width="2.85546875" style="2" customWidth="1"/>
    <col min="15892" max="15892" width="3" style="2" customWidth="1"/>
    <col min="15893" max="15893" width="2.7109375" style="2" customWidth="1"/>
    <col min="15894" max="15894" width="2.42578125" style="2" customWidth="1"/>
    <col min="15895" max="15895" width="3.28515625" style="2" customWidth="1"/>
    <col min="15896" max="15896" width="3.5703125" style="2" customWidth="1"/>
    <col min="15897" max="15897" width="4" style="2" customWidth="1"/>
    <col min="15898" max="15898" width="3.42578125" style="2" customWidth="1"/>
    <col min="15899" max="15899" width="3" style="2" customWidth="1"/>
    <col min="15900" max="16133" width="11.42578125" style="2"/>
    <col min="16134" max="16134" width="44.42578125" style="2" customWidth="1"/>
    <col min="16135" max="16135" width="13" style="2" customWidth="1"/>
    <col min="16136" max="16141" width="2" style="2" customWidth="1"/>
    <col min="16142" max="16142" width="2.42578125" style="2" customWidth="1"/>
    <col min="16143" max="16143" width="3" style="2" customWidth="1"/>
    <col min="16144" max="16146" width="2" style="2" customWidth="1"/>
    <col min="16147" max="16147" width="2.85546875" style="2" customWidth="1"/>
    <col min="16148" max="16148" width="3" style="2" customWidth="1"/>
    <col min="16149" max="16149" width="2.7109375" style="2" customWidth="1"/>
    <col min="16150" max="16150" width="2.42578125" style="2" customWidth="1"/>
    <col min="16151" max="16151" width="3.28515625" style="2" customWidth="1"/>
    <col min="16152" max="16152" width="3.5703125" style="2" customWidth="1"/>
    <col min="16153" max="16153" width="4" style="2" customWidth="1"/>
    <col min="16154" max="16154" width="3.42578125" style="2" customWidth="1"/>
    <col min="16155" max="16155" width="3" style="2" customWidth="1"/>
    <col min="16156" max="16384" width="11.42578125" style="2"/>
  </cols>
  <sheetData>
    <row r="1" spans="1:35" ht="14.25" customHeight="1">
      <c r="B1" s="316" t="s">
        <v>58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</row>
    <row r="2" spans="1:35" ht="14.25" customHeight="1">
      <c r="B2" s="115"/>
      <c r="C2" s="10"/>
      <c r="D2" s="20"/>
      <c r="E2" s="20"/>
      <c r="F2" s="20"/>
      <c r="G2" s="14"/>
      <c r="H2" s="14"/>
      <c r="I2" s="14"/>
      <c r="J2" s="14"/>
      <c r="K2" s="10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1:35" s="125" customFormat="1" ht="14.25" customHeight="1">
      <c r="A3" s="124"/>
      <c r="B3" s="92"/>
      <c r="C3" s="92"/>
      <c r="D3" s="93"/>
      <c r="E3" s="93"/>
      <c r="F3" s="323" t="s">
        <v>0</v>
      </c>
      <c r="G3" s="324"/>
      <c r="H3" s="324"/>
      <c r="I3" s="324"/>
      <c r="J3" s="325"/>
      <c r="K3" s="142" t="s">
        <v>59</v>
      </c>
      <c r="L3" s="322">
        <v>2011</v>
      </c>
      <c r="M3" s="322"/>
      <c r="N3" s="322"/>
      <c r="O3" s="322"/>
      <c r="P3" s="322">
        <v>2012</v>
      </c>
      <c r="Q3" s="322"/>
      <c r="R3" s="322"/>
      <c r="S3" s="322"/>
      <c r="T3" s="322">
        <v>2013</v>
      </c>
      <c r="U3" s="322"/>
      <c r="V3" s="322"/>
      <c r="W3" s="322"/>
      <c r="X3" s="322">
        <v>2014</v>
      </c>
      <c r="Y3" s="322"/>
      <c r="Z3" s="322"/>
      <c r="AA3" s="322"/>
      <c r="AB3" s="322">
        <v>2015</v>
      </c>
      <c r="AC3" s="322"/>
      <c r="AD3" s="322"/>
      <c r="AE3" s="322"/>
      <c r="AF3" s="322">
        <v>2016</v>
      </c>
      <c r="AG3" s="322"/>
      <c r="AH3" s="322"/>
      <c r="AI3" s="322"/>
    </row>
    <row r="4" spans="1:35" ht="14.25" customHeight="1">
      <c r="A4" s="95"/>
      <c r="B4" s="95" t="s">
        <v>1</v>
      </c>
      <c r="C4" s="95" t="s">
        <v>60</v>
      </c>
      <c r="D4" s="96" t="s">
        <v>61</v>
      </c>
      <c r="E4" s="96" t="s">
        <v>62</v>
      </c>
      <c r="F4" s="95" t="str">
        <f>PC!J4</f>
        <v>TOTAL</v>
      </c>
      <c r="G4" s="95" t="str">
        <f>PC!K4</f>
        <v>2252/BL-BO</v>
      </c>
      <c r="H4" s="95" t="str">
        <f>PC!L4</f>
        <v>AT</v>
      </c>
      <c r="I4" s="95" t="str">
        <f>PC!M4</f>
        <v>BO-L1070</v>
      </c>
      <c r="J4" s="95" t="str">
        <f>PC!N4</f>
        <v>CT INTRA</v>
      </c>
      <c r="K4" s="95"/>
      <c r="L4" s="97" t="s">
        <v>63</v>
      </c>
      <c r="M4" s="97" t="s">
        <v>64</v>
      </c>
      <c r="N4" s="97" t="s">
        <v>65</v>
      </c>
      <c r="O4" s="97" t="s">
        <v>66</v>
      </c>
      <c r="P4" s="97" t="s">
        <v>63</v>
      </c>
      <c r="Q4" s="97" t="s">
        <v>64</v>
      </c>
      <c r="R4" s="97" t="s">
        <v>65</v>
      </c>
      <c r="S4" s="97" t="s">
        <v>66</v>
      </c>
      <c r="T4" s="97" t="s">
        <v>63</v>
      </c>
      <c r="U4" s="97" t="s">
        <v>64</v>
      </c>
      <c r="V4" s="97" t="s">
        <v>65</v>
      </c>
      <c r="W4" s="97" t="s">
        <v>66</v>
      </c>
      <c r="X4" s="97" t="s">
        <v>63</v>
      </c>
      <c r="Y4" s="97" t="s">
        <v>64</v>
      </c>
      <c r="Z4" s="97" t="s">
        <v>65</v>
      </c>
      <c r="AA4" s="97" t="s">
        <v>66</v>
      </c>
      <c r="AB4" s="97" t="s">
        <v>63</v>
      </c>
      <c r="AC4" s="97" t="s">
        <v>64</v>
      </c>
      <c r="AD4" s="97" t="s">
        <v>65</v>
      </c>
      <c r="AE4" s="97" t="s">
        <v>66</v>
      </c>
      <c r="AF4" s="97" t="s">
        <v>63</v>
      </c>
      <c r="AG4" s="97" t="s">
        <v>64</v>
      </c>
      <c r="AH4" s="97" t="s">
        <v>65</v>
      </c>
      <c r="AI4" s="97" t="s">
        <v>66</v>
      </c>
    </row>
    <row r="5" spans="1:35" ht="14.25" customHeight="1">
      <c r="A5" s="123" t="s">
        <v>67</v>
      </c>
      <c r="B5" s="122" t="s">
        <v>196</v>
      </c>
      <c r="C5" s="82">
        <f>E5-D5</f>
        <v>417.41666666666424</v>
      </c>
      <c r="D5" s="139">
        <v>40672.375</v>
      </c>
      <c r="E5" s="139">
        <v>41089.791666666664</v>
      </c>
      <c r="F5" s="151"/>
      <c r="G5" s="121"/>
      <c r="H5" s="121"/>
      <c r="I5" s="121"/>
      <c r="J5" s="121"/>
      <c r="K5" s="121"/>
      <c r="L5" s="94"/>
      <c r="M5" s="251"/>
      <c r="N5" s="251"/>
      <c r="O5" s="251"/>
      <c r="P5" s="251"/>
      <c r="Q5" s="251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</row>
    <row r="6" spans="1:35" ht="14.25" customHeight="1">
      <c r="A6" s="27" t="s">
        <v>68</v>
      </c>
      <c r="B6" s="103" t="s">
        <v>197</v>
      </c>
      <c r="C6" s="140">
        <f t="shared" ref="C6:C20" si="0">E6-D6</f>
        <v>149</v>
      </c>
      <c r="D6" s="141">
        <v>40672.375</v>
      </c>
      <c r="E6" s="141">
        <v>40821.375</v>
      </c>
      <c r="F6" s="141"/>
      <c r="G6" s="31"/>
      <c r="H6" s="31"/>
      <c r="I6" s="31"/>
      <c r="J6" s="31"/>
      <c r="K6" s="152" t="s">
        <v>214</v>
      </c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</row>
    <row r="7" spans="1:35" ht="14.25" customHeight="1">
      <c r="A7" s="66" t="s">
        <v>198</v>
      </c>
      <c r="B7" s="68" t="s">
        <v>69</v>
      </c>
      <c r="C7" s="52">
        <f t="shared" si="0"/>
        <v>4.4166666666642413</v>
      </c>
      <c r="D7" s="87">
        <v>40672.375</v>
      </c>
      <c r="E7" s="87">
        <v>40676.791666666664</v>
      </c>
      <c r="F7" s="87"/>
      <c r="G7" s="83"/>
      <c r="H7" s="83"/>
      <c r="I7" s="83"/>
      <c r="J7" s="83"/>
      <c r="K7" s="69" t="s">
        <v>214</v>
      </c>
      <c r="L7" s="81"/>
      <c r="M7" s="252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</row>
    <row r="8" spans="1:35" ht="14.25" customHeight="1">
      <c r="A8" s="66" t="s">
        <v>199</v>
      </c>
      <c r="B8" s="68" t="s">
        <v>71</v>
      </c>
      <c r="C8" s="52">
        <f t="shared" si="0"/>
        <v>4.4166666666642413</v>
      </c>
      <c r="D8" s="87">
        <v>40728.375</v>
      </c>
      <c r="E8" s="87">
        <v>40732.791666666664</v>
      </c>
      <c r="F8" s="87"/>
      <c r="G8" s="83"/>
      <c r="H8" s="83"/>
      <c r="I8" s="83"/>
      <c r="J8" s="83"/>
      <c r="K8" s="69" t="s">
        <v>214</v>
      </c>
      <c r="L8" s="81"/>
      <c r="M8" s="81"/>
      <c r="N8" s="252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</row>
    <row r="9" spans="1:35" ht="14.25" customHeight="1">
      <c r="A9" s="66" t="s">
        <v>200</v>
      </c>
      <c r="B9" s="68" t="s">
        <v>165</v>
      </c>
      <c r="C9" s="52">
        <f t="shared" si="0"/>
        <v>0</v>
      </c>
      <c r="D9" s="87">
        <v>40767.375</v>
      </c>
      <c r="E9" s="87">
        <v>40767.375</v>
      </c>
      <c r="F9" s="87"/>
      <c r="G9" s="83"/>
      <c r="H9" s="83"/>
      <c r="I9" s="83"/>
      <c r="J9" s="83"/>
      <c r="K9" s="69" t="s">
        <v>214</v>
      </c>
      <c r="L9" s="81"/>
      <c r="M9" s="81"/>
      <c r="N9" s="252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</row>
    <row r="10" spans="1:35" ht="14.25" customHeight="1">
      <c r="A10" s="66" t="s">
        <v>201</v>
      </c>
      <c r="B10" s="68" t="s">
        <v>72</v>
      </c>
      <c r="C10" s="52">
        <f t="shared" si="0"/>
        <v>1.4166666666642413</v>
      </c>
      <c r="D10" s="87">
        <v>40812.375</v>
      </c>
      <c r="E10" s="87">
        <v>40813.791666666664</v>
      </c>
      <c r="F10" s="87"/>
      <c r="G10" s="83"/>
      <c r="H10" s="83"/>
      <c r="I10" s="83"/>
      <c r="J10" s="83"/>
      <c r="K10" s="69" t="s">
        <v>214</v>
      </c>
      <c r="L10" s="81"/>
      <c r="M10" s="81"/>
      <c r="N10" s="252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</row>
    <row r="11" spans="1:35" ht="14.25" customHeight="1">
      <c r="A11" s="66" t="s">
        <v>202</v>
      </c>
      <c r="B11" s="68" t="s">
        <v>73</v>
      </c>
      <c r="C11" s="52">
        <f t="shared" si="0"/>
        <v>0</v>
      </c>
      <c r="D11" s="87">
        <v>40821.375</v>
      </c>
      <c r="E11" s="87">
        <v>40821.375</v>
      </c>
      <c r="F11" s="87"/>
      <c r="G11" s="83"/>
      <c r="H11" s="83"/>
      <c r="I11" s="83"/>
      <c r="J11" s="83"/>
      <c r="K11" s="69" t="s">
        <v>215</v>
      </c>
      <c r="L11" s="81"/>
      <c r="M11" s="81"/>
      <c r="N11" s="81"/>
      <c r="O11" s="252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</row>
    <row r="12" spans="1:35" ht="14.25" customHeight="1">
      <c r="A12" s="27" t="s">
        <v>70</v>
      </c>
      <c r="B12" s="103" t="s">
        <v>74</v>
      </c>
      <c r="C12" s="140">
        <f t="shared" si="0"/>
        <v>333.41666666666424</v>
      </c>
      <c r="D12" s="141">
        <v>40756.375</v>
      </c>
      <c r="E12" s="141">
        <v>41089.791666666664</v>
      </c>
      <c r="F12" s="141"/>
      <c r="G12" s="31"/>
      <c r="H12" s="31"/>
      <c r="I12" s="31"/>
      <c r="J12" s="31"/>
      <c r="K12" s="28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</row>
    <row r="13" spans="1:35" s="13" customFormat="1" ht="14.25" customHeight="1">
      <c r="A13" s="66" t="s">
        <v>203</v>
      </c>
      <c r="B13" s="68" t="s">
        <v>166</v>
      </c>
      <c r="C13" s="52">
        <f t="shared" si="0"/>
        <v>0</v>
      </c>
      <c r="D13" s="87">
        <v>40877.791666666664</v>
      </c>
      <c r="E13" s="87">
        <v>40877.791666666664</v>
      </c>
      <c r="F13" s="87"/>
      <c r="G13" s="83">
        <v>0</v>
      </c>
      <c r="H13" s="83">
        <v>0</v>
      </c>
      <c r="I13" s="83">
        <v>0</v>
      </c>
      <c r="J13" s="83"/>
      <c r="K13" s="69" t="s">
        <v>217</v>
      </c>
      <c r="L13" s="85"/>
      <c r="M13" s="85"/>
      <c r="N13" s="81"/>
      <c r="O13" s="252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</row>
    <row r="14" spans="1:35" s="13" customFormat="1" ht="14.25" customHeight="1">
      <c r="A14" s="66" t="s">
        <v>204</v>
      </c>
      <c r="B14" s="68" t="s">
        <v>167</v>
      </c>
      <c r="C14" s="52">
        <f t="shared" si="0"/>
        <v>89.416666666664241</v>
      </c>
      <c r="D14" s="87">
        <v>40878.375</v>
      </c>
      <c r="E14" s="87">
        <v>40967.791666666664</v>
      </c>
      <c r="F14" s="87"/>
      <c r="G14" s="71"/>
      <c r="H14" s="71"/>
      <c r="I14" s="71"/>
      <c r="J14" s="71"/>
      <c r="K14" s="69" t="s">
        <v>216</v>
      </c>
      <c r="L14" s="85"/>
      <c r="M14" s="85"/>
      <c r="N14" s="86"/>
      <c r="O14" s="253"/>
      <c r="P14" s="253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1"/>
      <c r="AG14" s="86"/>
      <c r="AH14" s="86"/>
      <c r="AI14" s="86"/>
    </row>
    <row r="15" spans="1:35" s="13" customFormat="1" ht="14.25" customHeight="1">
      <c r="A15" s="66" t="s">
        <v>205</v>
      </c>
      <c r="B15" s="68" t="s">
        <v>313</v>
      </c>
      <c r="C15" s="52">
        <f t="shared" si="0"/>
        <v>61.416666666664241</v>
      </c>
      <c r="D15" s="87">
        <v>40968.375</v>
      </c>
      <c r="E15" s="87">
        <v>41029.791666666664</v>
      </c>
      <c r="F15" s="87"/>
      <c r="G15" s="71"/>
      <c r="H15" s="71"/>
      <c r="I15" s="71"/>
      <c r="J15" s="71"/>
      <c r="K15" s="52" t="s">
        <v>332</v>
      </c>
      <c r="L15" s="85"/>
      <c r="M15" s="85"/>
      <c r="N15" s="86"/>
      <c r="O15" s="86"/>
      <c r="P15" s="253"/>
      <c r="Q15" s="253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1"/>
      <c r="AG15" s="86"/>
      <c r="AH15" s="86"/>
      <c r="AI15" s="86"/>
    </row>
    <row r="16" spans="1:35" s="13" customFormat="1" ht="14.25" customHeight="1">
      <c r="A16" s="66" t="s">
        <v>206</v>
      </c>
      <c r="B16" s="68" t="s">
        <v>76</v>
      </c>
      <c r="C16" s="52">
        <f t="shared" si="0"/>
        <v>59.416666666664241</v>
      </c>
      <c r="D16" s="87">
        <v>41030.375</v>
      </c>
      <c r="E16" s="87">
        <v>41089.791666666664</v>
      </c>
      <c r="F16" s="87"/>
      <c r="G16" s="71"/>
      <c r="H16" s="71"/>
      <c r="I16" s="71"/>
      <c r="J16" s="71"/>
      <c r="K16" s="69" t="s">
        <v>102</v>
      </c>
      <c r="L16" s="85"/>
      <c r="M16" s="85"/>
      <c r="N16" s="86"/>
      <c r="O16" s="86"/>
      <c r="P16" s="86"/>
      <c r="Q16" s="253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1"/>
      <c r="AG16" s="86"/>
      <c r="AH16" s="86"/>
      <c r="AI16" s="86"/>
    </row>
    <row r="17" spans="1:35" s="3" customFormat="1" ht="14.25" customHeight="1">
      <c r="A17" s="165" t="s">
        <v>207</v>
      </c>
      <c r="B17" s="166" t="s">
        <v>75</v>
      </c>
      <c r="C17" s="167">
        <f>E17-D17</f>
        <v>1793.4166666666642</v>
      </c>
      <c r="D17" s="168">
        <v>40787.375</v>
      </c>
      <c r="E17" s="168">
        <v>42580.791666666664</v>
      </c>
      <c r="F17" s="169"/>
      <c r="G17" s="169"/>
      <c r="H17" s="169"/>
      <c r="I17" s="169"/>
      <c r="J17" s="169"/>
      <c r="K17" s="170"/>
      <c r="L17" s="86"/>
      <c r="M17" s="86"/>
      <c r="N17" s="86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6"/>
      <c r="AH17" s="86"/>
      <c r="AI17" s="86"/>
    </row>
    <row r="18" spans="1:35" s="5" customFormat="1" ht="14.25" customHeight="1">
      <c r="A18" s="171" t="str">
        <f>PC!A5</f>
        <v>1.</v>
      </c>
      <c r="B18" s="172" t="str">
        <f>PC!B5</f>
        <v>Componente I. Mejoramiento de la calidad de los registros existentes</v>
      </c>
      <c r="C18" s="173">
        <f t="shared" si="0"/>
        <v>1093.4166666666642</v>
      </c>
      <c r="D18" s="174">
        <v>40787.375</v>
      </c>
      <c r="E18" s="174">
        <v>41880.791666666664</v>
      </c>
      <c r="F18" s="175">
        <f>PC!J5</f>
        <v>755300</v>
      </c>
      <c r="G18" s="175">
        <f>PC!K5</f>
        <v>0</v>
      </c>
      <c r="H18" s="175">
        <f>PC!L5</f>
        <v>29300</v>
      </c>
      <c r="I18" s="175">
        <f>PC!M5</f>
        <v>711000</v>
      </c>
      <c r="J18" s="175">
        <f>PC!N5</f>
        <v>15000</v>
      </c>
      <c r="K18" s="176" t="str">
        <f>PC!D5</f>
        <v>UDAPE/MPD/UCP</v>
      </c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</row>
    <row r="19" spans="1:35" s="5" customFormat="1" ht="14.25" customHeight="1">
      <c r="A19" s="177" t="str">
        <f>PC!A6</f>
        <v>1.1</v>
      </c>
      <c r="B19" s="178" t="str">
        <f>PC!B6</f>
        <v>Sistema RUB implementado</v>
      </c>
      <c r="C19" s="179">
        <f t="shared" si="0"/>
        <v>426.41666666666424</v>
      </c>
      <c r="D19" s="180">
        <v>40787.375</v>
      </c>
      <c r="E19" s="180">
        <v>41213.791666666664</v>
      </c>
      <c r="F19" s="181">
        <f>PC!J6</f>
        <v>531500</v>
      </c>
      <c r="G19" s="181">
        <f>PC!K6</f>
        <v>0</v>
      </c>
      <c r="H19" s="181">
        <f>PC!L6</f>
        <v>16500</v>
      </c>
      <c r="I19" s="181">
        <f>PC!M6</f>
        <v>500000</v>
      </c>
      <c r="J19" s="181">
        <f>PC!N6</f>
        <v>15000</v>
      </c>
      <c r="K19" s="182" t="str">
        <f>PC!D6</f>
        <v>UDAPE</v>
      </c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</row>
    <row r="20" spans="1:35" s="5" customFormat="1" ht="14.25" customHeight="1">
      <c r="A20" s="183" t="str">
        <f>PC!A7</f>
        <v>1.1.1</v>
      </c>
      <c r="B20" s="184" t="str">
        <f>PC!B7</f>
        <v>Diseño conceptual y sistema informático finalizado</v>
      </c>
      <c r="C20" s="185">
        <f t="shared" si="0"/>
        <v>181.41666666666424</v>
      </c>
      <c r="D20" s="186">
        <v>40787.375</v>
      </c>
      <c r="E20" s="186">
        <v>40968.791666666664</v>
      </c>
      <c r="F20" s="187">
        <f>PC!J7</f>
        <v>0</v>
      </c>
      <c r="G20" s="187">
        <f>PC!K7</f>
        <v>0</v>
      </c>
      <c r="H20" s="187">
        <f>PC!L7</f>
        <v>0</v>
      </c>
      <c r="I20" s="187">
        <f>PC!M7</f>
        <v>0</v>
      </c>
      <c r="J20" s="187">
        <f>PC!N7</f>
        <v>0</v>
      </c>
      <c r="K20" s="188" t="str">
        <f>PC!D7</f>
        <v>UDAPE</v>
      </c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</row>
    <row r="21" spans="1:35" s="3" customFormat="1" ht="14.25" customHeight="1">
      <c r="A21" s="189" t="str">
        <f>PC!A8</f>
        <v>1.1.1.1</v>
      </c>
      <c r="B21" s="190" t="str">
        <f>PC!B8</f>
        <v>Contratación de consultor para el diseño técnico y conceptual, y propuesta de implementación del RUB con sus diferentes fases y  acompañamiento del diseño informático.</v>
      </c>
      <c r="C21" s="191">
        <f t="shared" ref="C21" si="1">E21-D21</f>
        <v>181.41666666666424</v>
      </c>
      <c r="D21" s="192">
        <v>40787.375</v>
      </c>
      <c r="E21" s="192">
        <v>40968.791666666664</v>
      </c>
      <c r="F21" s="193">
        <f>PC!J8</f>
        <v>0</v>
      </c>
      <c r="G21" s="193">
        <f>PC!K8</f>
        <v>0</v>
      </c>
      <c r="H21" s="193">
        <f>PC!L8</f>
        <v>0</v>
      </c>
      <c r="I21" s="193">
        <f>PC!M8</f>
        <v>0</v>
      </c>
      <c r="J21" s="193">
        <f>PC!N8</f>
        <v>0</v>
      </c>
      <c r="K21" s="194" t="str">
        <f>PC!D8</f>
        <v>UDAPE</v>
      </c>
      <c r="L21" s="86"/>
      <c r="M21" s="86"/>
      <c r="N21" s="253"/>
      <c r="O21" s="252"/>
      <c r="P21" s="252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6"/>
      <c r="AH21" s="86"/>
      <c r="AI21" s="86"/>
    </row>
    <row r="22" spans="1:35" s="3" customFormat="1" ht="14.25" customHeight="1">
      <c r="A22" s="189" t="str">
        <f>PC!A10</f>
        <v>1.1.1.2</v>
      </c>
      <c r="B22" s="190" t="str">
        <f>PC!B10</f>
        <v>Contratación de consultor para definición y construcción  del índice de focalización y el diseño de la ficha socioeconómica</v>
      </c>
      <c r="C22" s="191">
        <f t="shared" ref="C22" si="2">E22-D22</f>
        <v>181.41666666666424</v>
      </c>
      <c r="D22" s="192">
        <v>40787.375</v>
      </c>
      <c r="E22" s="192">
        <v>40968.791666666664</v>
      </c>
      <c r="F22" s="193">
        <f>PC!J10</f>
        <v>0</v>
      </c>
      <c r="G22" s="193">
        <f>PC!K10</f>
        <v>0</v>
      </c>
      <c r="H22" s="193">
        <f>PC!L10</f>
        <v>0</v>
      </c>
      <c r="I22" s="193">
        <f>PC!M10</f>
        <v>0</v>
      </c>
      <c r="J22" s="193">
        <f>PC!N10</f>
        <v>0</v>
      </c>
      <c r="K22" s="194" t="str">
        <f>PC!D10</f>
        <v>UDAPE</v>
      </c>
      <c r="L22" s="86"/>
      <c r="M22" s="86"/>
      <c r="N22" s="253"/>
      <c r="O22" s="252"/>
      <c r="P22" s="252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6"/>
      <c r="AH22" s="86"/>
      <c r="AI22" s="86"/>
    </row>
    <row r="23" spans="1:35" s="5" customFormat="1" ht="14.25" customHeight="1">
      <c r="A23" s="189" t="str">
        <f>PC!A12</f>
        <v>1.1.1.3</v>
      </c>
      <c r="B23" s="190" t="str">
        <f>PC!B12</f>
        <v xml:space="preserve">Contratación de empresa para el diseño, desarrollo y apoyo de implementación del sistema tecnológico  </v>
      </c>
      <c r="C23" s="191">
        <f t="shared" ref="C23" si="3">E23-D23</f>
        <v>181.41666666666424</v>
      </c>
      <c r="D23" s="192">
        <v>40787.375</v>
      </c>
      <c r="E23" s="192">
        <v>40968.791666666664</v>
      </c>
      <c r="F23" s="193">
        <f>PC!J12</f>
        <v>0</v>
      </c>
      <c r="G23" s="193">
        <f>PC!K12</f>
        <v>0</v>
      </c>
      <c r="H23" s="193">
        <f>PC!L12</f>
        <v>0</v>
      </c>
      <c r="I23" s="193">
        <f>PC!M12</f>
        <v>0</v>
      </c>
      <c r="J23" s="193">
        <f>PC!N12</f>
        <v>0</v>
      </c>
      <c r="K23" s="194" t="str">
        <f>PC!D12</f>
        <v>UDAPE</v>
      </c>
      <c r="L23" s="88"/>
      <c r="M23" s="88"/>
      <c r="N23" s="252"/>
      <c r="O23" s="252"/>
      <c r="P23" s="252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</row>
    <row r="24" spans="1:35" s="5" customFormat="1" ht="14.25" customHeight="1">
      <c r="A24" s="189" t="str">
        <f>PC!A14</f>
        <v>1.1.1.4</v>
      </c>
      <c r="B24" s="190" t="str">
        <f>PC!B14</f>
        <v>Adquisición de software de ingreso de datos y para calculo del índice desarrollado (confirmar si es correcto)</v>
      </c>
      <c r="C24" s="191">
        <f t="shared" ref="C24" si="4">E24-D24</f>
        <v>181.41666666666424</v>
      </c>
      <c r="D24" s="192">
        <v>40787.375</v>
      </c>
      <c r="E24" s="192">
        <v>40968.791666666664</v>
      </c>
      <c r="F24" s="193">
        <f>PC!J14</f>
        <v>0</v>
      </c>
      <c r="G24" s="193">
        <f>PC!K14</f>
        <v>0</v>
      </c>
      <c r="H24" s="193">
        <f>PC!L14</f>
        <v>0</v>
      </c>
      <c r="I24" s="193">
        <f>PC!M14</f>
        <v>0</v>
      </c>
      <c r="J24" s="193">
        <f>PC!N14</f>
        <v>0</v>
      </c>
      <c r="K24" s="194" t="str">
        <f>PC!D14</f>
        <v>UDAPE</v>
      </c>
      <c r="L24" s="88"/>
      <c r="M24" s="88"/>
      <c r="N24" s="252"/>
      <c r="O24" s="252"/>
      <c r="P24" s="252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</row>
    <row r="25" spans="1:35" s="3" customFormat="1" ht="14.25" customHeight="1">
      <c r="A25" s="183" t="str">
        <f>PC!A16</f>
        <v>1.1.2</v>
      </c>
      <c r="B25" s="184" t="str">
        <f>PC!B16</f>
        <v>Marco jurídico, normativo e institucional elaborado y convenios  para intercambio y uso de datos con programas firmados</v>
      </c>
      <c r="C25" s="185">
        <f t="shared" ref="C25" si="5">E25-D25</f>
        <v>181.41666666666424</v>
      </c>
      <c r="D25" s="186">
        <v>40787.375</v>
      </c>
      <c r="E25" s="186">
        <v>40968.791666666664</v>
      </c>
      <c r="F25" s="187">
        <f>PC!J16</f>
        <v>0</v>
      </c>
      <c r="G25" s="187">
        <f>PC!K16</f>
        <v>0</v>
      </c>
      <c r="H25" s="187">
        <f>PC!L16</f>
        <v>0</v>
      </c>
      <c r="I25" s="187">
        <f>PC!M16</f>
        <v>0</v>
      </c>
      <c r="J25" s="187">
        <f>PC!N16</f>
        <v>0</v>
      </c>
      <c r="K25" s="188" t="str">
        <f>PC!D16</f>
        <v>UDAPE</v>
      </c>
      <c r="L25" s="88"/>
      <c r="M25" s="88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1"/>
      <c r="AG25" s="86"/>
      <c r="AH25" s="86"/>
      <c r="AI25" s="86"/>
    </row>
    <row r="26" spans="1:35" s="5" customFormat="1" ht="14.25" customHeight="1">
      <c r="A26" s="189" t="str">
        <f>PC!A17</f>
        <v>1.1.2.1</v>
      </c>
      <c r="B26" s="199" t="str">
        <f>PC!B17</f>
        <v>Contratación de un abogado para el diagnóstico jurídico, elaboración de normativa (borrador de decretos, y borradores de convenios interinstitucionales</v>
      </c>
      <c r="C26" s="191">
        <f t="shared" ref="C26" si="6">E26-D26</f>
        <v>181.41666666666424</v>
      </c>
      <c r="D26" s="200">
        <v>40787.375</v>
      </c>
      <c r="E26" s="200">
        <v>40968.791666666664</v>
      </c>
      <c r="F26" s="193">
        <f>PC!J17</f>
        <v>0</v>
      </c>
      <c r="G26" s="193">
        <f>PC!K17</f>
        <v>0</v>
      </c>
      <c r="H26" s="193">
        <f>PC!L17</f>
        <v>0</v>
      </c>
      <c r="I26" s="193">
        <f>PC!M17</f>
        <v>0</v>
      </c>
      <c r="J26" s="193">
        <f>PC!N17</f>
        <v>0</v>
      </c>
      <c r="K26" s="201" t="str">
        <f>PC!D17</f>
        <v>UDAPE</v>
      </c>
      <c r="L26" s="88"/>
      <c r="M26" s="88"/>
      <c r="N26" s="252"/>
      <c r="O26" s="252"/>
      <c r="P26" s="252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</row>
    <row r="27" spans="1:35" s="5" customFormat="1" ht="14.25" customHeight="1">
      <c r="A27" s="183" t="str">
        <f>PC!A19</f>
        <v>1.1.3</v>
      </c>
      <c r="B27" s="184" t="str">
        <f>PC!B19</f>
        <v>Equipamiento (hardware, software, infraestructura de comunicación) adquirido</v>
      </c>
      <c r="C27" s="185">
        <f t="shared" ref="C27" si="7">E27-D27</f>
        <v>426.41666666666424</v>
      </c>
      <c r="D27" s="186">
        <v>40787.375</v>
      </c>
      <c r="E27" s="186">
        <v>41213.791666666664</v>
      </c>
      <c r="F27" s="187">
        <f>PC!J19</f>
        <v>500000</v>
      </c>
      <c r="G27" s="187">
        <f>PC!K19</f>
        <v>0</v>
      </c>
      <c r="H27" s="187">
        <f>PC!L19</f>
        <v>0</v>
      </c>
      <c r="I27" s="187">
        <f>PC!M19</f>
        <v>500000</v>
      </c>
      <c r="J27" s="187">
        <f>PC!N19</f>
        <v>0</v>
      </c>
      <c r="K27" s="188" t="str">
        <f>PC!D19</f>
        <v>UDAPE y MPD/UCP</v>
      </c>
      <c r="L27" s="88"/>
      <c r="M27" s="88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</row>
    <row r="28" spans="1:35" s="3" customFormat="1" ht="14.25" customHeight="1">
      <c r="A28" s="189" t="str">
        <f>PC!A20</f>
        <v>1.1.3.1</v>
      </c>
      <c r="B28" s="199" t="str">
        <f>PC!B20</f>
        <v>Adquisición de bienes y servicios I (hardware, software y otros)</v>
      </c>
      <c r="C28" s="191">
        <f t="shared" ref="C28" si="8">E28-D28</f>
        <v>181.41666666666424</v>
      </c>
      <c r="D28" s="200">
        <v>40787.375</v>
      </c>
      <c r="E28" s="200">
        <v>40968.791666666664</v>
      </c>
      <c r="F28" s="193">
        <f>PC!J20</f>
        <v>0</v>
      </c>
      <c r="G28" s="193">
        <f>PC!K20</f>
        <v>0</v>
      </c>
      <c r="H28" s="193">
        <f>PC!L20</f>
        <v>0</v>
      </c>
      <c r="I28" s="193">
        <f>PC!M20</f>
        <v>0</v>
      </c>
      <c r="J28" s="193">
        <f>PC!N20</f>
        <v>0</v>
      </c>
      <c r="K28" s="201" t="str">
        <f>PC!D20</f>
        <v xml:space="preserve">UDAPE </v>
      </c>
      <c r="L28" s="88"/>
      <c r="M28" s="88"/>
      <c r="N28" s="253"/>
      <c r="O28" s="253"/>
      <c r="P28" s="253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1"/>
      <c r="AG28" s="86"/>
      <c r="AH28" s="86"/>
      <c r="AI28" s="86"/>
    </row>
    <row r="29" spans="1:35" s="3" customFormat="1" ht="14.25" customHeight="1">
      <c r="A29" s="189" t="str">
        <f>PC!A22</f>
        <v>1.1.3.2</v>
      </c>
      <c r="B29" s="199" t="str">
        <f>PC!B22</f>
        <v>Adquisición de bienes y servicios II (hardware, software y otros)</v>
      </c>
      <c r="C29" s="191">
        <f t="shared" ref="C29" si="9">E29-D29</f>
        <v>121.41666666666424</v>
      </c>
      <c r="D29" s="200">
        <v>41092.375</v>
      </c>
      <c r="E29" s="200">
        <v>41213.791666666664</v>
      </c>
      <c r="F29" s="193">
        <f>PC!J22</f>
        <v>500000</v>
      </c>
      <c r="G29" s="193">
        <f>PC!K22</f>
        <v>0</v>
      </c>
      <c r="H29" s="193">
        <f>PC!L22</f>
        <v>0</v>
      </c>
      <c r="I29" s="193">
        <f>PC!M22</f>
        <v>500000</v>
      </c>
      <c r="J29" s="193">
        <f>PC!N22</f>
        <v>0</v>
      </c>
      <c r="K29" s="201" t="str">
        <f>PC!D22</f>
        <v>MPD/UCP</v>
      </c>
      <c r="L29" s="86"/>
      <c r="M29" s="86"/>
      <c r="N29" s="86"/>
      <c r="O29" s="86"/>
      <c r="P29" s="86"/>
      <c r="Q29" s="81"/>
      <c r="R29" s="252"/>
      <c r="S29" s="252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6"/>
      <c r="AH29" s="86"/>
      <c r="AI29" s="86"/>
    </row>
    <row r="30" spans="1:35" s="3" customFormat="1" ht="14.25" customHeight="1">
      <c r="A30" s="183" t="str">
        <f>PC!A24</f>
        <v>1.1.4</v>
      </c>
      <c r="B30" s="184" t="str">
        <f>PC!B24</f>
        <v>Base de datos integrada con información existente en los programas seleccionados</v>
      </c>
      <c r="C30" s="185">
        <f t="shared" ref="C30" si="10">E30-D30</f>
        <v>181.41666666666424</v>
      </c>
      <c r="D30" s="186">
        <v>40787.375</v>
      </c>
      <c r="E30" s="186">
        <v>40968.791666666664</v>
      </c>
      <c r="F30" s="187">
        <f>PC!J24</f>
        <v>0</v>
      </c>
      <c r="G30" s="187">
        <f>PC!K24</f>
        <v>0</v>
      </c>
      <c r="H30" s="187">
        <f>PC!L24</f>
        <v>0</v>
      </c>
      <c r="I30" s="187">
        <f>PC!M24</f>
        <v>0</v>
      </c>
      <c r="J30" s="187">
        <f>PC!N24</f>
        <v>0</v>
      </c>
      <c r="K30" s="188" t="str">
        <f>PC!D24</f>
        <v>UDAPE</v>
      </c>
      <c r="L30" s="88"/>
      <c r="M30" s="88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1"/>
      <c r="AG30" s="86"/>
      <c r="AH30" s="86"/>
      <c r="AI30" s="86"/>
    </row>
    <row r="31" spans="1:35" s="5" customFormat="1" ht="14.25" customHeight="1">
      <c r="A31" s="202" t="str">
        <f>PC!A25</f>
        <v>1.1.4.1</v>
      </c>
      <c r="B31" s="199" t="str">
        <f>PC!B25</f>
        <v>Unificación de base de datos de programas seleccionados existentes</v>
      </c>
      <c r="C31" s="191">
        <f t="shared" ref="C31" si="11">E31-D31</f>
        <v>181.41666666666424</v>
      </c>
      <c r="D31" s="200">
        <v>40787.375</v>
      </c>
      <c r="E31" s="200">
        <v>40968.791666666664</v>
      </c>
      <c r="F31" s="193">
        <f>PC!J25</f>
        <v>0</v>
      </c>
      <c r="G31" s="193">
        <f>PC!K25</f>
        <v>0</v>
      </c>
      <c r="H31" s="193">
        <f>PC!L25</f>
        <v>0</v>
      </c>
      <c r="I31" s="193">
        <f>PC!M25</f>
        <v>0</v>
      </c>
      <c r="J31" s="193">
        <f>PC!N25</f>
        <v>0</v>
      </c>
      <c r="K31" s="201" t="str">
        <f>PC!D25</f>
        <v>UDAPE</v>
      </c>
      <c r="L31" s="81"/>
      <c r="M31" s="81"/>
      <c r="N31" s="253"/>
      <c r="O31" s="252"/>
      <c r="P31" s="252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</row>
    <row r="32" spans="1:35" s="3" customFormat="1" ht="14.25" customHeight="1">
      <c r="A32" s="183" t="str">
        <f>PC!A27</f>
        <v>1.1.5</v>
      </c>
      <c r="B32" s="184" t="str">
        <f>PC!B27</f>
        <v xml:space="preserve">Seguimiento al diseño RUB efectuado por UDAPE </v>
      </c>
      <c r="C32" s="185">
        <f t="shared" ref="C32" si="12">E32-D32</f>
        <v>302.41666666666424</v>
      </c>
      <c r="D32" s="186">
        <v>40787.375</v>
      </c>
      <c r="E32" s="186">
        <v>41089.791666666664</v>
      </c>
      <c r="F32" s="187">
        <f>PC!J27</f>
        <v>31500</v>
      </c>
      <c r="G32" s="187">
        <f>PC!K27</f>
        <v>0</v>
      </c>
      <c r="H32" s="187">
        <f>PC!L27</f>
        <v>16500</v>
      </c>
      <c r="I32" s="187">
        <f>PC!M27</f>
        <v>0</v>
      </c>
      <c r="J32" s="187">
        <f>PC!N27</f>
        <v>15000</v>
      </c>
      <c r="K32" s="188" t="str">
        <f>PC!D27</f>
        <v>MPD/UCP/DGSC</v>
      </c>
      <c r="L32" s="86"/>
      <c r="M32" s="86"/>
      <c r="N32" s="86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6"/>
      <c r="AH32" s="86"/>
      <c r="AI32" s="86"/>
    </row>
    <row r="33" spans="1:36" s="3" customFormat="1" ht="14.25" customHeight="1">
      <c r="A33" s="189" t="str">
        <f>PC!A28</f>
        <v>1.1.5.1</v>
      </c>
      <c r="B33" s="199" t="str">
        <f>PC!B28</f>
        <v xml:space="preserve">Contratación de un Coordinador </v>
      </c>
      <c r="C33" s="191">
        <f t="shared" ref="C33" si="13">E33-D33</f>
        <v>302.41666666666424</v>
      </c>
      <c r="D33" s="200">
        <v>40787.375</v>
      </c>
      <c r="E33" s="200">
        <v>41089.791666666664</v>
      </c>
      <c r="F33" s="193">
        <f>PC!J28</f>
        <v>12000</v>
      </c>
      <c r="G33" s="193">
        <f>PC!K28</f>
        <v>0</v>
      </c>
      <c r="H33" s="193">
        <f>PC!L28</f>
        <v>12000</v>
      </c>
      <c r="I33" s="193">
        <f>PC!M28</f>
        <v>0</v>
      </c>
      <c r="J33" s="193">
        <f>PC!N28</f>
        <v>0</v>
      </c>
      <c r="K33" s="201" t="str">
        <f>PC!D28</f>
        <v>MPD/DGSC</v>
      </c>
      <c r="L33" s="86"/>
      <c r="M33" s="86"/>
      <c r="N33" s="253"/>
      <c r="O33" s="252"/>
      <c r="P33" s="252"/>
      <c r="Q33" s="252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6"/>
      <c r="AH33" s="86"/>
      <c r="AI33" s="86"/>
    </row>
    <row r="34" spans="1:36" s="3" customFormat="1" ht="14.25" customHeight="1">
      <c r="A34" s="189" t="str">
        <f>PC!A30</f>
        <v>1.1.5.2</v>
      </c>
      <c r="B34" s="199" t="str">
        <f>PC!B30</f>
        <v xml:space="preserve">Viajes al exterior </v>
      </c>
      <c r="C34" s="191">
        <f t="shared" ref="C34:C35" si="14">E34-D34</f>
        <v>181.41666666666424</v>
      </c>
      <c r="D34" s="200">
        <v>40787.375</v>
      </c>
      <c r="E34" s="200">
        <v>40968.791666666664</v>
      </c>
      <c r="F34" s="193">
        <f>PC!J30</f>
        <v>15000</v>
      </c>
      <c r="G34" s="193">
        <f>PC!K30</f>
        <v>0</v>
      </c>
      <c r="H34" s="193">
        <f>PC!L30</f>
        <v>0</v>
      </c>
      <c r="I34" s="193">
        <f>PC!M30</f>
        <v>0</v>
      </c>
      <c r="J34" s="193">
        <f>PC!N30</f>
        <v>15000</v>
      </c>
      <c r="K34" s="201" t="str">
        <f>PC!D30</f>
        <v>MPD/DGSC</v>
      </c>
      <c r="L34" s="89"/>
      <c r="M34" s="89"/>
      <c r="N34" s="253"/>
      <c r="O34" s="253"/>
      <c r="P34" s="253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1"/>
      <c r="AG34" s="86"/>
      <c r="AH34" s="86"/>
      <c r="AI34" s="86"/>
    </row>
    <row r="35" spans="1:36" s="5" customFormat="1" ht="14.25" customHeight="1">
      <c r="A35" s="189" t="str">
        <f>PC!A32</f>
        <v>1.1.5.3</v>
      </c>
      <c r="B35" s="199" t="str">
        <f>PC!B32</f>
        <v>Contratación de un Especialista Administrativo Financiero  para cumplimiento de condiciones previas</v>
      </c>
      <c r="C35" s="191">
        <f t="shared" si="14"/>
        <v>148.41666666666424</v>
      </c>
      <c r="D35" s="200">
        <v>40940.375</v>
      </c>
      <c r="E35" s="200">
        <v>41088.791666666664</v>
      </c>
      <c r="F35" s="193">
        <f>PC!J32</f>
        <v>4500</v>
      </c>
      <c r="G35" s="193">
        <f>PC!K32</f>
        <v>0</v>
      </c>
      <c r="H35" s="193">
        <f>PC!L32</f>
        <v>4500</v>
      </c>
      <c r="I35" s="193">
        <f>PC!M32</f>
        <v>0</v>
      </c>
      <c r="J35" s="193">
        <f>PC!N32</f>
        <v>0</v>
      </c>
      <c r="K35" s="201" t="str">
        <f>PC!D32</f>
        <v>MPD/UCP</v>
      </c>
      <c r="L35" s="81"/>
      <c r="M35" s="81"/>
      <c r="N35" s="81"/>
      <c r="O35" s="81"/>
      <c r="P35" s="252"/>
      <c r="Q35" s="252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</row>
    <row r="36" spans="1:36" s="3" customFormat="1" ht="14.25" customHeight="1">
      <c r="A36" s="177" t="str">
        <f>PC!A34</f>
        <v>1.2</v>
      </c>
      <c r="B36" s="178" t="str">
        <f>PC!B34</f>
        <v>Personal de programas sociales capacitado</v>
      </c>
      <c r="C36" s="179">
        <f t="shared" ref="C36:C37" si="15">E36-D36</f>
        <v>1093.4166666666642</v>
      </c>
      <c r="D36" s="180">
        <v>40787.375</v>
      </c>
      <c r="E36" s="180">
        <v>41880.791666666664</v>
      </c>
      <c r="F36" s="181">
        <f>PC!J34</f>
        <v>223800</v>
      </c>
      <c r="G36" s="181">
        <f>PC!K34</f>
        <v>0</v>
      </c>
      <c r="H36" s="181">
        <f>PC!L34</f>
        <v>12800</v>
      </c>
      <c r="I36" s="181">
        <f>PC!M34</f>
        <v>211000</v>
      </c>
      <c r="J36" s="181">
        <f>PC!N34</f>
        <v>0</v>
      </c>
      <c r="K36" s="182" t="str">
        <f>PC!D34</f>
        <v>MPD/UCP/DGSC</v>
      </c>
      <c r="L36" s="88"/>
      <c r="M36" s="88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1"/>
      <c r="AG36" s="86"/>
      <c r="AH36" s="86"/>
      <c r="AI36" s="86"/>
    </row>
    <row r="37" spans="1:36" s="3" customFormat="1" ht="14.25" customHeight="1">
      <c r="A37" s="183" t="str">
        <f>PC!A35</f>
        <v>1.2.1.</v>
      </c>
      <c r="B37" s="184" t="str">
        <f>PC!B35</f>
        <v xml:space="preserve">Estrategia de Sociabilización elaborada </v>
      </c>
      <c r="C37" s="185">
        <f t="shared" si="15"/>
        <v>302.41666666666424</v>
      </c>
      <c r="D37" s="186">
        <v>40787.375</v>
      </c>
      <c r="E37" s="186">
        <v>41089.791666666664</v>
      </c>
      <c r="F37" s="187">
        <f>PC!J35</f>
        <v>12800</v>
      </c>
      <c r="G37" s="187">
        <f>PC!K35</f>
        <v>0</v>
      </c>
      <c r="H37" s="187">
        <f>PC!L35</f>
        <v>12800</v>
      </c>
      <c r="I37" s="187">
        <f>PC!M35</f>
        <v>0</v>
      </c>
      <c r="J37" s="187">
        <f>PC!N35</f>
        <v>0</v>
      </c>
      <c r="K37" s="188" t="str">
        <f>PC!D35</f>
        <v>MPD/DGSC</v>
      </c>
      <c r="L37" s="88"/>
      <c r="M37" s="88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1"/>
      <c r="AG37" s="86"/>
      <c r="AH37" s="86"/>
      <c r="AI37" s="86"/>
    </row>
    <row r="38" spans="1:36" s="5" customFormat="1" ht="14.25" customHeight="1">
      <c r="A38" s="189" t="str">
        <f>PC!A36</f>
        <v>1.2.1.1</v>
      </c>
      <c r="B38" s="199" t="str">
        <f>PC!B36</f>
        <v>Contratación de un consultor para la realización de estrategia de sociabilización</v>
      </c>
      <c r="C38" s="191">
        <f t="shared" ref="C38" si="16">E38-D38</f>
        <v>302.41666666666424</v>
      </c>
      <c r="D38" s="200">
        <v>40787.375</v>
      </c>
      <c r="E38" s="200">
        <v>41089.791666666664</v>
      </c>
      <c r="F38" s="193">
        <f>PC!J36</f>
        <v>12800</v>
      </c>
      <c r="G38" s="193">
        <f>PC!K36</f>
        <v>0</v>
      </c>
      <c r="H38" s="193">
        <f>PC!L36</f>
        <v>12800</v>
      </c>
      <c r="I38" s="193">
        <f>PC!M36</f>
        <v>0</v>
      </c>
      <c r="J38" s="193">
        <f>PC!N36</f>
        <v>0</v>
      </c>
      <c r="K38" s="201" t="str">
        <f>PC!D36</f>
        <v>MPD/DGSC</v>
      </c>
      <c r="L38" s="81"/>
      <c r="M38" s="81"/>
      <c r="N38" s="252"/>
      <c r="O38" s="252"/>
      <c r="P38" s="252"/>
      <c r="Q38" s="252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</row>
    <row r="39" spans="1:36" s="3" customFormat="1" ht="14.25" customHeight="1">
      <c r="A39" s="183" t="str">
        <f>PC!A39</f>
        <v>1.2.2.</v>
      </c>
      <c r="B39" s="184" t="str">
        <f>PC!B39</f>
        <v>Estrategia de sociabilización implementada</v>
      </c>
      <c r="C39" s="185">
        <f t="shared" ref="C39:C40" si="17">E39-D39</f>
        <v>758.41666666666424</v>
      </c>
      <c r="D39" s="186">
        <v>41122.375</v>
      </c>
      <c r="E39" s="186">
        <v>41880.791666666664</v>
      </c>
      <c r="F39" s="187">
        <f>PC!J39</f>
        <v>211000</v>
      </c>
      <c r="G39" s="187">
        <f>PC!K39</f>
        <v>0</v>
      </c>
      <c r="H39" s="187">
        <f>PC!L39</f>
        <v>0</v>
      </c>
      <c r="I39" s="187">
        <f>PC!M39</f>
        <v>211000</v>
      </c>
      <c r="J39" s="187">
        <f>PC!N39</f>
        <v>0</v>
      </c>
      <c r="K39" s="188" t="str">
        <f>PC!D39</f>
        <v>MPD/UCP</v>
      </c>
      <c r="L39" s="88"/>
      <c r="M39" s="88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1"/>
      <c r="AG39" s="86"/>
      <c r="AH39" s="86"/>
      <c r="AI39" s="86"/>
    </row>
    <row r="40" spans="1:36" s="3" customFormat="1" ht="14.25" customHeight="1">
      <c r="A40" s="189" t="str">
        <f>PC!A40</f>
        <v>1.2.2.1</v>
      </c>
      <c r="B40" s="199" t="str">
        <f>PC!B40</f>
        <v>Contratación de consultor para el diseño del material didáctico y curricular - Fase 1</v>
      </c>
      <c r="C40" s="191">
        <f t="shared" si="17"/>
        <v>183.41666666666424</v>
      </c>
      <c r="D40" s="200">
        <v>41122.375</v>
      </c>
      <c r="E40" s="200">
        <v>41305.791666666664</v>
      </c>
      <c r="F40" s="193">
        <f>PC!J40</f>
        <v>20000</v>
      </c>
      <c r="G40" s="193">
        <f>PC!K40</f>
        <v>0</v>
      </c>
      <c r="H40" s="193">
        <f>PC!L40</f>
        <v>0</v>
      </c>
      <c r="I40" s="193">
        <f>PC!M40</f>
        <v>20000</v>
      </c>
      <c r="J40" s="193">
        <f>PC!N40</f>
        <v>0</v>
      </c>
      <c r="K40" s="201" t="str">
        <f>PC!D40</f>
        <v>MPD/UCP</v>
      </c>
      <c r="L40" s="88"/>
      <c r="M40" s="88"/>
      <c r="N40" s="86"/>
      <c r="O40" s="86"/>
      <c r="P40" s="86"/>
      <c r="Q40" s="86"/>
      <c r="R40" s="253"/>
      <c r="S40" s="253"/>
      <c r="T40" s="253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1"/>
      <c r="AG40" s="86"/>
      <c r="AH40" s="86"/>
      <c r="AI40" s="86"/>
    </row>
    <row r="41" spans="1:36" s="3" customFormat="1" ht="14.25" customHeight="1">
      <c r="A41" s="189" t="str">
        <f>PC!A42</f>
        <v>1.2.2.2</v>
      </c>
      <c r="B41" s="199" t="str">
        <f>PC!B42</f>
        <v>Contratación de consultor para el diseño del material didáctico y curricular - Fase 2</v>
      </c>
      <c r="C41" s="191">
        <f t="shared" ref="C41" si="18">E41-D41</f>
        <v>332.41666666666424</v>
      </c>
      <c r="D41" s="200">
        <v>41548.375</v>
      </c>
      <c r="E41" s="200">
        <v>41880.791666666664</v>
      </c>
      <c r="F41" s="193">
        <f>PC!J42</f>
        <v>5000</v>
      </c>
      <c r="G41" s="193">
        <f>PC!K42</f>
        <v>0</v>
      </c>
      <c r="H41" s="193">
        <f>PC!L42</f>
        <v>0</v>
      </c>
      <c r="I41" s="193">
        <f>PC!M42</f>
        <v>5000</v>
      </c>
      <c r="J41" s="193">
        <f>PC!N42</f>
        <v>0</v>
      </c>
      <c r="K41" s="201" t="str">
        <f>PC!D42</f>
        <v>MPD/UCP</v>
      </c>
      <c r="L41" s="88"/>
      <c r="M41" s="88"/>
      <c r="N41" s="86"/>
      <c r="O41" s="86"/>
      <c r="P41" s="86"/>
      <c r="Q41" s="86"/>
      <c r="R41" s="86"/>
      <c r="S41" s="86"/>
      <c r="T41" s="86"/>
      <c r="U41" s="86"/>
      <c r="V41" s="86"/>
      <c r="W41" s="253"/>
      <c r="X41" s="253"/>
      <c r="Y41" s="253"/>
      <c r="Z41" s="253"/>
      <c r="AA41" s="86"/>
      <c r="AB41" s="86"/>
      <c r="AC41" s="86"/>
      <c r="AD41" s="86"/>
      <c r="AE41" s="86"/>
      <c r="AF41" s="81"/>
      <c r="AG41" s="86"/>
      <c r="AH41" s="86"/>
      <c r="AI41" s="86"/>
    </row>
    <row r="42" spans="1:36" s="3" customFormat="1" ht="14.25" customHeight="1">
      <c r="A42" s="189" t="str">
        <f>PC!A44</f>
        <v>1.2.2.3</v>
      </c>
      <c r="B42" s="199" t="str">
        <f>PC!B44</f>
        <v>Contratación de servicios de no consultoría para la publicación/reproducción del material didáctico</v>
      </c>
      <c r="C42" s="191">
        <f t="shared" ref="C42" si="19">E42-D42</f>
        <v>574.41666666666424</v>
      </c>
      <c r="D42" s="200">
        <v>41306.375</v>
      </c>
      <c r="E42" s="200">
        <v>41880.791666666664</v>
      </c>
      <c r="F42" s="193">
        <f>PC!J44</f>
        <v>150000</v>
      </c>
      <c r="G42" s="193">
        <f>PC!K44</f>
        <v>0</v>
      </c>
      <c r="H42" s="193">
        <f>PC!L44</f>
        <v>0</v>
      </c>
      <c r="I42" s="193">
        <f>PC!M44</f>
        <v>150000</v>
      </c>
      <c r="J42" s="193">
        <f>PC!N44</f>
        <v>0</v>
      </c>
      <c r="K42" s="201" t="str">
        <f>PC!D44</f>
        <v>MPD/UCP</v>
      </c>
      <c r="L42" s="88"/>
      <c r="M42" s="88"/>
      <c r="N42" s="86"/>
      <c r="O42" s="86"/>
      <c r="P42" s="86"/>
      <c r="Q42" s="86"/>
      <c r="R42" s="86"/>
      <c r="S42" s="86"/>
      <c r="T42" s="253"/>
      <c r="U42" s="253"/>
      <c r="V42" s="253"/>
      <c r="W42" s="253"/>
      <c r="X42" s="253"/>
      <c r="Y42" s="253"/>
      <c r="Z42" s="253"/>
      <c r="AA42" s="86"/>
      <c r="AB42" s="86"/>
      <c r="AC42" s="86"/>
      <c r="AD42" s="86"/>
      <c r="AE42" s="86"/>
      <c r="AF42" s="81"/>
      <c r="AG42" s="86"/>
      <c r="AH42" s="86"/>
      <c r="AI42" s="86"/>
    </row>
    <row r="43" spans="1:36" s="3" customFormat="1" ht="14.25" customHeight="1">
      <c r="A43" s="189" t="str">
        <f>PC!A47</f>
        <v>1.2.2.4</v>
      </c>
      <c r="B43" s="204" t="str">
        <f>PC!B47</f>
        <v>Contratación de una firma para organización y logística de eventos</v>
      </c>
      <c r="C43" s="191">
        <f t="shared" ref="C43" si="20">E43-D43</f>
        <v>758.41666666666424</v>
      </c>
      <c r="D43" s="200">
        <v>41122.375</v>
      </c>
      <c r="E43" s="200">
        <v>41880.791666666664</v>
      </c>
      <c r="F43" s="193">
        <f>PC!J47</f>
        <v>24000</v>
      </c>
      <c r="G43" s="193">
        <f>PC!K47</f>
        <v>0</v>
      </c>
      <c r="H43" s="193">
        <f>PC!L47</f>
        <v>0</v>
      </c>
      <c r="I43" s="193">
        <f>PC!M47</f>
        <v>24000</v>
      </c>
      <c r="J43" s="193">
        <f>PC!N47</f>
        <v>0</v>
      </c>
      <c r="K43" s="205" t="str">
        <f>PC!D47</f>
        <v>MPD/UCP</v>
      </c>
      <c r="L43" s="88"/>
      <c r="M43" s="88"/>
      <c r="N43" s="86"/>
      <c r="O43" s="86"/>
      <c r="P43" s="86"/>
      <c r="Q43" s="86"/>
      <c r="R43" s="253"/>
      <c r="S43" s="253"/>
      <c r="T43" s="253"/>
      <c r="U43" s="253"/>
      <c r="V43" s="253"/>
      <c r="W43" s="253"/>
      <c r="X43" s="253"/>
      <c r="Y43" s="253"/>
      <c r="Z43" s="253"/>
      <c r="AA43" s="86"/>
      <c r="AB43" s="86"/>
      <c r="AC43" s="86"/>
      <c r="AD43" s="86"/>
      <c r="AE43" s="86"/>
      <c r="AF43" s="81"/>
      <c r="AG43" s="86"/>
      <c r="AH43" s="86"/>
      <c r="AI43" s="86"/>
    </row>
    <row r="44" spans="1:36" s="3" customFormat="1" ht="14.25" customHeight="1">
      <c r="A44" s="189" t="str">
        <f>PC!A49</f>
        <v>1.2.2.5</v>
      </c>
      <c r="B44" s="204" t="str">
        <f>PC!B49</f>
        <v>Participación del MPD en eventos de socialización</v>
      </c>
      <c r="C44" s="191">
        <f t="shared" ref="C44" si="21">E44-D44</f>
        <v>758.41666666666424</v>
      </c>
      <c r="D44" s="200">
        <v>41122.375</v>
      </c>
      <c r="E44" s="200">
        <v>41880.791666666664</v>
      </c>
      <c r="F44" s="193">
        <f>PC!J49</f>
        <v>12000</v>
      </c>
      <c r="G44" s="193">
        <f>PC!K49</f>
        <v>0</v>
      </c>
      <c r="H44" s="193">
        <f>PC!L49</f>
        <v>0</v>
      </c>
      <c r="I44" s="193">
        <f>PC!M49</f>
        <v>12000</v>
      </c>
      <c r="J44" s="193">
        <f>PC!N49</f>
        <v>0</v>
      </c>
      <c r="K44" s="205" t="str">
        <f>PC!D49</f>
        <v>MPD/UCP</v>
      </c>
      <c r="L44" s="88"/>
      <c r="M44" s="88"/>
      <c r="N44" s="86"/>
      <c r="O44" s="86"/>
      <c r="P44" s="86"/>
      <c r="Q44" s="86"/>
      <c r="R44" s="253"/>
      <c r="S44" s="253"/>
      <c r="T44" s="253"/>
      <c r="U44" s="253"/>
      <c r="V44" s="253"/>
      <c r="W44" s="253"/>
      <c r="X44" s="253"/>
      <c r="Y44" s="253"/>
      <c r="Z44" s="253"/>
      <c r="AA44" s="86"/>
      <c r="AB44" s="86"/>
      <c r="AC44" s="86"/>
      <c r="AD44" s="86"/>
      <c r="AE44" s="86"/>
      <c r="AF44" s="81"/>
      <c r="AG44" s="86"/>
      <c r="AH44" s="86"/>
      <c r="AI44" s="86"/>
    </row>
    <row r="45" spans="1:36" s="5" customFormat="1" ht="14.25" customHeight="1">
      <c r="A45" s="171">
        <f>PC!A51</f>
        <v>2</v>
      </c>
      <c r="B45" s="172" t="str">
        <f>PC!B51</f>
        <v>Componente II: Ampliación de la cobertura del RUB</v>
      </c>
      <c r="C45" s="173">
        <f t="shared" ref="C45:C47" si="22">E45-D45</f>
        <v>1155.4166666666642</v>
      </c>
      <c r="D45" s="206">
        <v>41092.375</v>
      </c>
      <c r="E45" s="206">
        <v>42247.791666666664</v>
      </c>
      <c r="F45" s="207">
        <f>PC!J51</f>
        <v>3228000.0000000005</v>
      </c>
      <c r="G45" s="207">
        <f>PC!K51</f>
        <v>0</v>
      </c>
      <c r="H45" s="207">
        <f>PC!L51</f>
        <v>0</v>
      </c>
      <c r="I45" s="207">
        <f>PC!M51</f>
        <v>3228000.0000000005</v>
      </c>
      <c r="J45" s="207">
        <f>PC!N51</f>
        <v>0</v>
      </c>
      <c r="K45" s="208" t="str">
        <f>PC!D51</f>
        <v>UDAPE/MPD/UCP</v>
      </c>
      <c r="L45" s="88"/>
      <c r="M45" s="88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1"/>
      <c r="AG45" s="86"/>
      <c r="AH45" s="86"/>
      <c r="AI45" s="86"/>
      <c r="AJ45" s="3"/>
    </row>
    <row r="46" spans="1:36" s="5" customFormat="1" ht="14.25" customHeight="1">
      <c r="A46" s="177" t="str">
        <f>PC!A52</f>
        <v>2.1</v>
      </c>
      <c r="B46" s="178" t="str">
        <f>PC!B52</f>
        <v>Censo de potenciales beneficiarios realizado en áreas urbanas priorizadas</v>
      </c>
      <c r="C46" s="179">
        <f t="shared" si="22"/>
        <v>1155.4166666666642</v>
      </c>
      <c r="D46" s="180">
        <v>41092.375</v>
      </c>
      <c r="E46" s="180">
        <v>42247.791666666664</v>
      </c>
      <c r="F46" s="181">
        <f>PC!J52</f>
        <v>3204000.0000000005</v>
      </c>
      <c r="G46" s="181">
        <f>PC!K52</f>
        <v>0</v>
      </c>
      <c r="H46" s="181">
        <f>PC!L52</f>
        <v>0</v>
      </c>
      <c r="I46" s="181">
        <f>PC!M52</f>
        <v>3204000.0000000005</v>
      </c>
      <c r="J46" s="181">
        <f>PC!N52</f>
        <v>0</v>
      </c>
      <c r="K46" s="209" t="str">
        <f>PC!D52</f>
        <v>UDAPE/MPD/UCP</v>
      </c>
      <c r="L46" s="88"/>
      <c r="M46" s="88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1"/>
      <c r="AG46" s="86"/>
      <c r="AH46" s="86"/>
      <c r="AI46" s="86"/>
      <c r="AJ46" s="3"/>
    </row>
    <row r="47" spans="1:36" s="3" customFormat="1" ht="14.25" customHeight="1">
      <c r="A47" s="183" t="str">
        <f>PC!A53</f>
        <v>2.1.1</v>
      </c>
      <c r="B47" s="184" t="str">
        <f>PC!B53</f>
        <v>Mapeo de pobreza en base a CNCV y ENH realizado</v>
      </c>
      <c r="C47" s="185">
        <f t="shared" si="22"/>
        <v>57.416666666664241</v>
      </c>
      <c r="D47" s="186">
        <v>41276.375</v>
      </c>
      <c r="E47" s="186">
        <v>41333.791666666664</v>
      </c>
      <c r="F47" s="187">
        <f>PC!J53</f>
        <v>0</v>
      </c>
      <c r="G47" s="187">
        <f>PC!K53</f>
        <v>0</v>
      </c>
      <c r="H47" s="187">
        <f>PC!L53</f>
        <v>0</v>
      </c>
      <c r="I47" s="187">
        <f>PC!M53</f>
        <v>0</v>
      </c>
      <c r="J47" s="187">
        <f>PC!N53</f>
        <v>0</v>
      </c>
      <c r="K47" s="210" t="str">
        <f>PC!D53</f>
        <v>UDAPE</v>
      </c>
      <c r="L47" s="88"/>
      <c r="M47" s="88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1"/>
      <c r="AG47" s="86"/>
      <c r="AH47" s="86"/>
      <c r="AI47" s="86"/>
    </row>
    <row r="48" spans="1:36" s="3" customFormat="1" ht="14.25" customHeight="1">
      <c r="A48" s="189" t="str">
        <f>PC!A54</f>
        <v>2.1.1.1</v>
      </c>
      <c r="B48" s="199" t="str">
        <f>PC!B54</f>
        <v xml:space="preserve">Elaboración del mapa de pobreza por parte de UDAPE en coordinación con el INE </v>
      </c>
      <c r="C48" s="191">
        <f t="shared" ref="C48" si="23">E48-D48</f>
        <v>29.416666666664241</v>
      </c>
      <c r="D48" s="200">
        <v>41276.375</v>
      </c>
      <c r="E48" s="200">
        <v>41305.791666666664</v>
      </c>
      <c r="F48" s="193">
        <f>PC!J54</f>
        <v>0</v>
      </c>
      <c r="G48" s="193">
        <f>PC!K54</f>
        <v>0</v>
      </c>
      <c r="H48" s="193">
        <f>PC!L54</f>
        <v>0</v>
      </c>
      <c r="I48" s="193">
        <f>PC!M54</f>
        <v>0</v>
      </c>
      <c r="J48" s="193">
        <f>PC!N54</f>
        <v>0</v>
      </c>
      <c r="K48" s="211" t="str">
        <f>PC!D54</f>
        <v>UDAPE</v>
      </c>
      <c r="L48" s="88"/>
      <c r="M48" s="88"/>
      <c r="N48" s="86"/>
      <c r="O48" s="86"/>
      <c r="P48" s="86"/>
      <c r="Q48" s="86"/>
      <c r="R48" s="86"/>
      <c r="S48" s="86"/>
      <c r="T48" s="253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1"/>
      <c r="AG48" s="86"/>
      <c r="AH48" s="86"/>
      <c r="AI48" s="86"/>
    </row>
    <row r="49" spans="1:36" s="4" customFormat="1" ht="14.25" customHeight="1">
      <c r="A49" s="189" t="str">
        <f>PC!A56</f>
        <v>2.1.1.2</v>
      </c>
      <c r="B49" s="199" t="str">
        <f>PC!B56</f>
        <v>Definición geográfica por parte de la UCP de las áreas de intervención  para disminuir errores del censo 2001</v>
      </c>
      <c r="C49" s="191">
        <f t="shared" ref="C49" si="24">E49-D49</f>
        <v>27.416666666664241</v>
      </c>
      <c r="D49" s="200">
        <v>41306.375</v>
      </c>
      <c r="E49" s="200">
        <v>41333.791666666664</v>
      </c>
      <c r="F49" s="193">
        <f>PC!J56</f>
        <v>0</v>
      </c>
      <c r="G49" s="193">
        <f>PC!K56</f>
        <v>0</v>
      </c>
      <c r="H49" s="193">
        <f>PC!L56</f>
        <v>0</v>
      </c>
      <c r="I49" s="193">
        <f>PC!M56</f>
        <v>0</v>
      </c>
      <c r="J49" s="193">
        <f>PC!N56</f>
        <v>0</v>
      </c>
      <c r="K49" s="211" t="str">
        <f>PC!D56</f>
        <v>MPD/UCP/DGSC</v>
      </c>
      <c r="L49" s="88"/>
      <c r="M49" s="88"/>
      <c r="N49" s="86"/>
      <c r="O49" s="86"/>
      <c r="P49" s="86"/>
      <c r="Q49" s="86"/>
      <c r="R49" s="86"/>
      <c r="S49" s="86"/>
      <c r="T49" s="253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1"/>
      <c r="AG49" s="86"/>
      <c r="AH49" s="86"/>
      <c r="AI49" s="86"/>
      <c r="AJ49" s="3"/>
    </row>
    <row r="50" spans="1:36" s="5" customFormat="1" ht="14.25" customHeight="1">
      <c r="A50" s="183" t="str">
        <f>PC!A58</f>
        <v>2.1.2</v>
      </c>
      <c r="B50" s="184" t="str">
        <f>PC!B58</f>
        <v>Diseño censo finalizado (plan operativo para el levantamiento de la operación)</v>
      </c>
      <c r="C50" s="185">
        <f t="shared" ref="C50" si="25">E50-D50</f>
        <v>272.41666666666424</v>
      </c>
      <c r="D50" s="186">
        <v>41275.375</v>
      </c>
      <c r="E50" s="186">
        <v>41547.791666666664</v>
      </c>
      <c r="F50" s="187">
        <f>PC!J58</f>
        <v>150000</v>
      </c>
      <c r="G50" s="187">
        <f>PC!K58</f>
        <v>0</v>
      </c>
      <c r="H50" s="187">
        <f>PC!L58</f>
        <v>0</v>
      </c>
      <c r="I50" s="187">
        <f>PC!M58</f>
        <v>150000</v>
      </c>
      <c r="J50" s="187">
        <f>PC!N58</f>
        <v>0</v>
      </c>
      <c r="K50" s="210" t="str">
        <f>PC!D58</f>
        <v>MPD/UCP</v>
      </c>
      <c r="L50" s="88"/>
      <c r="M50" s="88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1"/>
      <c r="AG50" s="86"/>
      <c r="AH50" s="86"/>
      <c r="AI50" s="86"/>
      <c r="AJ50" s="3"/>
    </row>
    <row r="51" spans="1:36" s="4" customFormat="1" ht="14.25" customHeight="1">
      <c r="A51" s="189" t="str">
        <f>PC!A59</f>
        <v>2.1.2.1</v>
      </c>
      <c r="B51" s="199" t="str">
        <f>PC!B59</f>
        <v xml:space="preserve">Contratación de una firma para el  desarrollo y planificación de la Estrategia Operativa para la ejecución del CENSO,  Manuales de encuestador, supervisor, digitador etc. elaborados y reproducidos, Procedimientos/reglamentos de mantenimiento y actualización de base de datos definido,  Diseño y realización de la capacitación certificada de encuestadores, digitadores etc. </v>
      </c>
      <c r="C51" s="191">
        <f t="shared" ref="C51" si="26">E51-D51</f>
        <v>272.41666666666424</v>
      </c>
      <c r="D51" s="200">
        <v>41275.375</v>
      </c>
      <c r="E51" s="200">
        <v>41547.791666666664</v>
      </c>
      <c r="F51" s="193">
        <f>PC!J59</f>
        <v>150000</v>
      </c>
      <c r="G51" s="193">
        <f>PC!K59</f>
        <v>0</v>
      </c>
      <c r="H51" s="193">
        <f>PC!L59</f>
        <v>0</v>
      </c>
      <c r="I51" s="193">
        <f>PC!M59</f>
        <v>150000</v>
      </c>
      <c r="J51" s="193">
        <f>PC!N59</f>
        <v>0</v>
      </c>
      <c r="K51" s="205" t="str">
        <f>PC!D59</f>
        <v>MPD/UCP</v>
      </c>
      <c r="L51" s="88"/>
      <c r="M51" s="88"/>
      <c r="N51" s="86"/>
      <c r="O51" s="86"/>
      <c r="P51" s="86"/>
      <c r="Q51" s="86"/>
      <c r="R51" s="86"/>
      <c r="S51" s="86"/>
      <c r="T51" s="253"/>
      <c r="U51" s="253"/>
      <c r="V51" s="253"/>
      <c r="W51" s="86"/>
      <c r="X51" s="86"/>
      <c r="Y51" s="86"/>
      <c r="Z51" s="86"/>
      <c r="AA51" s="86"/>
      <c r="AB51" s="86"/>
      <c r="AC51" s="86"/>
      <c r="AD51" s="86"/>
      <c r="AE51" s="86"/>
      <c r="AF51" s="81"/>
      <c r="AG51" s="86"/>
      <c r="AH51" s="86"/>
      <c r="AI51" s="86"/>
      <c r="AJ51" s="3"/>
    </row>
    <row r="52" spans="1:36" s="4" customFormat="1" ht="14.25" customHeight="1">
      <c r="A52" s="183" t="str">
        <f>PC!A61</f>
        <v>2.1.3</v>
      </c>
      <c r="B52" s="184" t="str">
        <f>PC!B61</f>
        <v>Normativa de administración del RUB implementada (apoyo técnico legal UCP)</v>
      </c>
      <c r="C52" s="185">
        <f t="shared" ref="C52" si="27">E52-D52</f>
        <v>1155.4166666666642</v>
      </c>
      <c r="D52" s="186">
        <v>41092.375</v>
      </c>
      <c r="E52" s="186">
        <v>42247.791666666664</v>
      </c>
      <c r="F52" s="187">
        <f>PC!J61</f>
        <v>54000</v>
      </c>
      <c r="G52" s="187">
        <f>PC!K61</f>
        <v>0</v>
      </c>
      <c r="H52" s="187">
        <f>PC!L61</f>
        <v>0</v>
      </c>
      <c r="I52" s="187">
        <f>PC!M61</f>
        <v>54000</v>
      </c>
      <c r="J52" s="187">
        <f>PC!N61</f>
        <v>0</v>
      </c>
      <c r="K52" s="210" t="str">
        <f>PC!D61</f>
        <v>MPD/UCP</v>
      </c>
      <c r="L52" s="88"/>
      <c r="M52" s="88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1"/>
      <c r="AG52" s="86"/>
      <c r="AH52" s="86"/>
      <c r="AI52" s="86"/>
      <c r="AJ52" s="3"/>
    </row>
    <row r="53" spans="1:36" s="4" customFormat="1" ht="14.25" customHeight="1">
      <c r="A53" s="189" t="str">
        <f>PC!A62</f>
        <v>2.1.3.1</v>
      </c>
      <c r="B53" s="199" t="str">
        <f>PC!B62</f>
        <v>Consultoría Normativa de administración del RUB</v>
      </c>
      <c r="C53" s="191">
        <f t="shared" ref="C53:C58" si="28">E53-D53</f>
        <v>1155.4166666666642</v>
      </c>
      <c r="D53" s="200">
        <v>41092.375</v>
      </c>
      <c r="E53" s="200">
        <v>42247.791666666664</v>
      </c>
      <c r="F53" s="193">
        <f>PC!J62</f>
        <v>54000</v>
      </c>
      <c r="G53" s="193">
        <f>PC!K62</f>
        <v>0</v>
      </c>
      <c r="H53" s="193">
        <f>PC!L62</f>
        <v>0</v>
      </c>
      <c r="I53" s="193">
        <f>PC!M62</f>
        <v>54000</v>
      </c>
      <c r="J53" s="193">
        <f>PC!N62</f>
        <v>0</v>
      </c>
      <c r="K53" s="205" t="str">
        <f>PC!D62</f>
        <v>MPD/UCP</v>
      </c>
      <c r="L53" s="88"/>
      <c r="M53" s="88"/>
      <c r="N53" s="86"/>
      <c r="O53" s="86"/>
      <c r="P53" s="86"/>
      <c r="Q53" s="86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86"/>
      <c r="AF53" s="81"/>
      <c r="AG53" s="86"/>
      <c r="AH53" s="86"/>
      <c r="AI53" s="86"/>
      <c r="AJ53" s="3"/>
    </row>
    <row r="54" spans="1:36" s="4" customFormat="1" ht="14.25" customHeight="1">
      <c r="A54" s="183" t="str">
        <f>PC!A64</f>
        <v>2.1.4</v>
      </c>
      <c r="B54" s="184" t="str">
        <f>PC!B64</f>
        <v>Desarrollo del operativo censal hasta la entrega de la base de datos al MPD</v>
      </c>
      <c r="C54" s="185">
        <f t="shared" si="28"/>
        <v>332.41666666666424</v>
      </c>
      <c r="D54" s="299">
        <v>41548.375</v>
      </c>
      <c r="E54" s="299">
        <v>41880.791666666664</v>
      </c>
      <c r="F54" s="300">
        <f>PC!J64</f>
        <v>3000000.0000000005</v>
      </c>
      <c r="G54" s="300">
        <f>PC!K64</f>
        <v>0</v>
      </c>
      <c r="H54" s="300">
        <f>PC!L64</f>
        <v>0</v>
      </c>
      <c r="I54" s="300">
        <f>PC!M64</f>
        <v>3000000.0000000005</v>
      </c>
      <c r="J54" s="300">
        <f>PC!N64</f>
        <v>0</v>
      </c>
      <c r="K54" s="301" t="str">
        <f>PC!D64</f>
        <v>MPD/UCP</v>
      </c>
      <c r="L54" s="88"/>
      <c r="M54" s="88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1"/>
      <c r="AG54" s="86"/>
      <c r="AH54" s="86"/>
      <c r="AI54" s="86"/>
      <c r="AJ54" s="3"/>
    </row>
    <row r="55" spans="1:36" s="4" customFormat="1" ht="14.25" customHeight="1">
      <c r="A55" s="189" t="str">
        <f>PC!A65</f>
        <v>2.1.4.1</v>
      </c>
      <c r="B55" s="199" t="str">
        <f>PC!B65</f>
        <v>Contratación de firma para el Desarrollo del operativo censal hasta la entrega de la base de datos al MPD</v>
      </c>
      <c r="C55" s="191">
        <f t="shared" si="28"/>
        <v>332.41666666666424</v>
      </c>
      <c r="D55" s="200">
        <v>41548.375</v>
      </c>
      <c r="E55" s="200">
        <v>41880.791666666664</v>
      </c>
      <c r="F55" s="302">
        <f>PC!J65</f>
        <v>3000000.0000000005</v>
      </c>
      <c r="G55" s="302">
        <f>PC!K65</f>
        <v>0</v>
      </c>
      <c r="H55" s="302">
        <f>PC!L65</f>
        <v>0</v>
      </c>
      <c r="I55" s="302">
        <f>PC!M65</f>
        <v>3000000.0000000005</v>
      </c>
      <c r="J55" s="302">
        <f>PC!N65</f>
        <v>0</v>
      </c>
      <c r="K55" s="303" t="str">
        <f>PC!D65</f>
        <v>MPC/UCP</v>
      </c>
      <c r="L55" s="88"/>
      <c r="M55" s="88"/>
      <c r="N55" s="86"/>
      <c r="O55" s="86"/>
      <c r="P55" s="86"/>
      <c r="Q55" s="86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86"/>
      <c r="AF55" s="81"/>
      <c r="AG55" s="86"/>
      <c r="AH55" s="86"/>
      <c r="AI55" s="86"/>
      <c r="AJ55" s="3"/>
    </row>
    <row r="56" spans="1:36" s="5" customFormat="1" ht="14.25" customHeight="1">
      <c r="A56" s="177" t="str">
        <f>PC!A69</f>
        <v>2.2</v>
      </c>
      <c r="B56" s="178" t="str">
        <f>PC!B69</f>
        <v>Registro por demanda diseñado</v>
      </c>
      <c r="C56" s="179">
        <f t="shared" si="28"/>
        <v>178.41666666666424</v>
      </c>
      <c r="D56" s="304">
        <v>41369.375</v>
      </c>
      <c r="E56" s="304">
        <v>41547.791666666664</v>
      </c>
      <c r="F56" s="305">
        <f>PC!J69</f>
        <v>12000</v>
      </c>
      <c r="G56" s="305">
        <f>PC!K69</f>
        <v>0</v>
      </c>
      <c r="H56" s="305">
        <f>PC!L69</f>
        <v>0</v>
      </c>
      <c r="I56" s="305">
        <f>PC!M69</f>
        <v>12000</v>
      </c>
      <c r="J56" s="305">
        <f>PC!N69</f>
        <v>0</v>
      </c>
      <c r="K56" s="306" t="str">
        <f>PC!D69</f>
        <v>MPD/UCP</v>
      </c>
      <c r="L56" s="88"/>
      <c r="M56" s="88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1"/>
      <c r="AG56" s="86"/>
      <c r="AH56" s="86"/>
      <c r="AI56" s="86"/>
      <c r="AJ56" s="3"/>
    </row>
    <row r="57" spans="1:36" s="4" customFormat="1" ht="14.25" customHeight="1">
      <c r="A57" s="183" t="str">
        <f>PC!A70</f>
        <v>2.2.1</v>
      </c>
      <c r="B57" s="184" t="str">
        <f>PC!B70</f>
        <v>Realización de estrategia de sociabilización</v>
      </c>
      <c r="C57" s="185">
        <f t="shared" si="28"/>
        <v>178.41666666666424</v>
      </c>
      <c r="D57" s="299">
        <v>41369.375</v>
      </c>
      <c r="E57" s="299">
        <v>41547.791666666664</v>
      </c>
      <c r="F57" s="300">
        <f>PC!J70</f>
        <v>12000</v>
      </c>
      <c r="G57" s="300">
        <f>PC!K70</f>
        <v>0</v>
      </c>
      <c r="H57" s="300">
        <f>PC!L70</f>
        <v>0</v>
      </c>
      <c r="I57" s="300">
        <f>PC!M70</f>
        <v>12000</v>
      </c>
      <c r="J57" s="300">
        <f>PC!N70</f>
        <v>0</v>
      </c>
      <c r="K57" s="301" t="str">
        <f>PC!D70</f>
        <v>MPD/UCP</v>
      </c>
      <c r="L57" s="88"/>
      <c r="M57" s="88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1"/>
      <c r="AG57" s="86"/>
      <c r="AH57" s="86"/>
      <c r="AI57" s="86"/>
      <c r="AJ57" s="3"/>
    </row>
    <row r="58" spans="1:36" s="5" customFormat="1" ht="14.25" customHeight="1">
      <c r="A58" s="189" t="str">
        <f>PC!A71</f>
        <v>2.2.1.1</v>
      </c>
      <c r="B58" s="199" t="str">
        <f>PC!B71</f>
        <v>Contratación de un consultor para la realización de estrategia de sociabilización</v>
      </c>
      <c r="C58" s="191">
        <f t="shared" si="28"/>
        <v>178.41666666666424</v>
      </c>
      <c r="D58" s="200">
        <v>41369.375</v>
      </c>
      <c r="E58" s="200">
        <v>41547.791666666664</v>
      </c>
      <c r="F58" s="302">
        <f>PC!J71</f>
        <v>12000</v>
      </c>
      <c r="G58" s="302">
        <f>PC!K71</f>
        <v>0</v>
      </c>
      <c r="H58" s="302">
        <f>PC!L71</f>
        <v>0</v>
      </c>
      <c r="I58" s="302">
        <f>PC!M71</f>
        <v>12000</v>
      </c>
      <c r="J58" s="302">
        <f>PC!N71</f>
        <v>0</v>
      </c>
      <c r="K58" s="303" t="str">
        <f>PC!D71</f>
        <v>MPD/UCP</v>
      </c>
      <c r="L58" s="88"/>
      <c r="M58" s="88"/>
      <c r="N58" s="86"/>
      <c r="O58" s="86"/>
      <c r="P58" s="86"/>
      <c r="Q58" s="86"/>
      <c r="R58" s="86"/>
      <c r="S58" s="86"/>
      <c r="T58" s="86"/>
      <c r="U58" s="86"/>
      <c r="V58" s="253"/>
      <c r="W58" s="253"/>
      <c r="X58" s="253"/>
      <c r="Y58" s="253"/>
      <c r="Z58" s="253"/>
      <c r="AA58" s="86"/>
      <c r="AB58" s="86"/>
      <c r="AC58" s="86"/>
      <c r="AD58" s="86"/>
      <c r="AE58" s="86"/>
      <c r="AF58" s="81"/>
      <c r="AG58" s="86"/>
      <c r="AH58" s="86"/>
      <c r="AI58" s="86"/>
      <c r="AJ58" s="3"/>
    </row>
    <row r="59" spans="1:36" s="4" customFormat="1" ht="14.25" customHeight="1">
      <c r="A59" s="177" t="str">
        <f>PC!A73</f>
        <v>2.3</v>
      </c>
      <c r="B59" s="178" t="str">
        <f>PC!B73</f>
        <v>Diseño complementario para el mantenimiento y actualización del RUB</v>
      </c>
      <c r="C59" s="179">
        <f t="shared" ref="C59:C60" si="29">E59-D59</f>
        <v>240.41666666666424</v>
      </c>
      <c r="D59" s="180">
        <v>41122.375</v>
      </c>
      <c r="E59" s="180">
        <v>41362.791666666664</v>
      </c>
      <c r="F59" s="181">
        <f>PC!J73</f>
        <v>12000</v>
      </c>
      <c r="G59" s="181">
        <f>PC!K73</f>
        <v>0</v>
      </c>
      <c r="H59" s="181">
        <f>PC!L73</f>
        <v>0</v>
      </c>
      <c r="I59" s="181">
        <f>PC!M73</f>
        <v>12000</v>
      </c>
      <c r="J59" s="181">
        <f>PC!N73</f>
        <v>0</v>
      </c>
      <c r="K59" s="209" t="str">
        <f>PC!D73</f>
        <v>MPC/UCP</v>
      </c>
      <c r="L59" s="88"/>
      <c r="M59" s="88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1"/>
      <c r="AG59" s="86"/>
      <c r="AH59" s="86"/>
      <c r="AI59" s="86"/>
      <c r="AJ59" s="3"/>
    </row>
    <row r="60" spans="1:36" s="5" customFormat="1" ht="14.25" customHeight="1">
      <c r="A60" s="183" t="str">
        <f>PC!A74</f>
        <v>2.3.1</v>
      </c>
      <c r="B60" s="184" t="str">
        <f>PC!B74</f>
        <v>Diseño complementario para el mantenimiento y actualización del RUB</v>
      </c>
      <c r="C60" s="185">
        <f t="shared" si="29"/>
        <v>240.41666666666424</v>
      </c>
      <c r="D60" s="186">
        <v>41122.375</v>
      </c>
      <c r="E60" s="186">
        <v>41362.791666666664</v>
      </c>
      <c r="F60" s="187">
        <f>PC!J74</f>
        <v>12000</v>
      </c>
      <c r="G60" s="187">
        <f>PC!K74</f>
        <v>0</v>
      </c>
      <c r="H60" s="187">
        <f>PC!L74</f>
        <v>0</v>
      </c>
      <c r="I60" s="187">
        <f>PC!M74</f>
        <v>12000</v>
      </c>
      <c r="J60" s="187">
        <f>PC!N74</f>
        <v>0</v>
      </c>
      <c r="K60" s="210" t="str">
        <f>PC!D74</f>
        <v>MPD/UCP</v>
      </c>
      <c r="L60" s="88"/>
      <c r="M60" s="88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1"/>
      <c r="AG60" s="86"/>
      <c r="AH60" s="86"/>
      <c r="AI60" s="86"/>
      <c r="AJ60" s="3"/>
    </row>
    <row r="61" spans="1:36" s="4" customFormat="1" ht="14.25" customHeight="1">
      <c r="A61" s="189" t="str">
        <f>PC!A75</f>
        <v>2.3.1.1</v>
      </c>
      <c r="B61" s="199" t="str">
        <f>PC!B75</f>
        <v>Contratación de un Consultor para realizar el diseño complementario para el mantenimiento y actualización del RUB</v>
      </c>
      <c r="C61" s="191">
        <f t="shared" ref="C61" si="30">E61-D61</f>
        <v>240.41666666666424</v>
      </c>
      <c r="D61" s="200">
        <v>41122.375</v>
      </c>
      <c r="E61" s="200">
        <v>41362.791666666664</v>
      </c>
      <c r="F61" s="193">
        <f>PC!J75</f>
        <v>12000</v>
      </c>
      <c r="G61" s="193">
        <f>PC!K75</f>
        <v>0</v>
      </c>
      <c r="H61" s="193">
        <f>PC!L75</f>
        <v>0</v>
      </c>
      <c r="I61" s="193">
        <f>PC!M75</f>
        <v>12000</v>
      </c>
      <c r="J61" s="193">
        <f>PC!N75</f>
        <v>0</v>
      </c>
      <c r="K61" s="211" t="str">
        <f>PC!D75</f>
        <v>MPD/UCP</v>
      </c>
      <c r="L61" s="88"/>
      <c r="M61" s="88"/>
      <c r="N61" s="86"/>
      <c r="O61" s="86"/>
      <c r="P61" s="86"/>
      <c r="Q61" s="86"/>
      <c r="R61" s="253"/>
      <c r="S61" s="253"/>
      <c r="T61" s="253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1"/>
      <c r="AG61" s="86"/>
      <c r="AH61" s="86"/>
      <c r="AI61" s="86"/>
      <c r="AJ61" s="3"/>
    </row>
    <row r="62" spans="1:36" s="4" customFormat="1" ht="14.25" customHeight="1">
      <c r="A62" s="171">
        <f>PC!A77</f>
        <v>3</v>
      </c>
      <c r="B62" s="172" t="str">
        <f>PC!B77</f>
        <v>Administración, Evaluación y Auditoria</v>
      </c>
      <c r="C62" s="173">
        <f t="shared" ref="C62:C64" si="31">E62-D62</f>
        <v>1550.4166666666642</v>
      </c>
      <c r="D62" s="206">
        <v>41030.375</v>
      </c>
      <c r="E62" s="206">
        <v>42580.791666666664</v>
      </c>
      <c r="F62" s="207">
        <f>PC!J77</f>
        <v>532000</v>
      </c>
      <c r="G62" s="207">
        <f>PC!K77</f>
        <v>0</v>
      </c>
      <c r="H62" s="207">
        <f>PC!L77</f>
        <v>0</v>
      </c>
      <c r="I62" s="207">
        <f>PC!M77</f>
        <v>532000</v>
      </c>
      <c r="J62" s="207">
        <f>PC!N77</f>
        <v>0</v>
      </c>
      <c r="K62" s="208" t="str">
        <f>PC!D77</f>
        <v>MPD/DGSC/UCP</v>
      </c>
      <c r="L62" s="88"/>
      <c r="M62" s="88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1"/>
      <c r="AG62" s="86"/>
      <c r="AH62" s="86"/>
      <c r="AI62" s="86"/>
      <c r="AJ62" s="3"/>
    </row>
    <row r="63" spans="1:36" s="4" customFormat="1" ht="14.25" customHeight="1">
      <c r="A63" s="177" t="str">
        <f>PC!A78</f>
        <v>3.1</v>
      </c>
      <c r="B63" s="178" t="str">
        <f>PC!B78</f>
        <v>Fortalecimiento institucional (personal RUB en MPD, mobiliario, equipos)</v>
      </c>
      <c r="C63" s="179">
        <f t="shared" si="31"/>
        <v>1155.4166666666642</v>
      </c>
      <c r="D63" s="180">
        <v>41030.375</v>
      </c>
      <c r="E63" s="180">
        <v>42185.791666666664</v>
      </c>
      <c r="F63" s="181">
        <f>PC!J78</f>
        <v>450000</v>
      </c>
      <c r="G63" s="181">
        <f>PC!K78</f>
        <v>0</v>
      </c>
      <c r="H63" s="181">
        <f>PC!L78</f>
        <v>0</v>
      </c>
      <c r="I63" s="181">
        <f>PC!M78</f>
        <v>450000</v>
      </c>
      <c r="J63" s="181">
        <f>PC!N78</f>
        <v>0</v>
      </c>
      <c r="K63" s="209" t="str">
        <f>PC!D78</f>
        <v>MPD/UCP</v>
      </c>
      <c r="L63" s="88"/>
      <c r="M63" s="88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1"/>
      <c r="AG63" s="86"/>
      <c r="AH63" s="86"/>
      <c r="AI63" s="86"/>
      <c r="AJ63" s="3"/>
    </row>
    <row r="64" spans="1:36" s="5" customFormat="1" ht="14.25" customHeight="1">
      <c r="A64" s="183" t="str">
        <f>PC!A79</f>
        <v>3.1.1</v>
      </c>
      <c r="B64" s="184" t="str">
        <f>PC!B79</f>
        <v>Equipo UCP</v>
      </c>
      <c r="C64" s="185">
        <f t="shared" si="31"/>
        <v>1155.4166666666642</v>
      </c>
      <c r="D64" s="186">
        <v>41030.375</v>
      </c>
      <c r="E64" s="186">
        <v>42185.791666666664</v>
      </c>
      <c r="F64" s="187">
        <f>PC!J79</f>
        <v>450000</v>
      </c>
      <c r="G64" s="187">
        <f>PC!K79</f>
        <v>0</v>
      </c>
      <c r="H64" s="187">
        <f>PC!L79</f>
        <v>0</v>
      </c>
      <c r="I64" s="187">
        <f>PC!M79</f>
        <v>450000</v>
      </c>
      <c r="J64" s="187">
        <f>PC!N79</f>
        <v>0</v>
      </c>
      <c r="K64" s="210" t="str">
        <f>PC!D79</f>
        <v>MPD/DGSC/UCP</v>
      </c>
      <c r="L64" s="88"/>
      <c r="M64" s="88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1"/>
      <c r="AG64" s="86"/>
      <c r="AH64" s="86"/>
      <c r="AI64" s="86"/>
      <c r="AJ64" s="3"/>
    </row>
    <row r="65" spans="1:36" s="4" customFormat="1" ht="14.25" customHeight="1" collapsed="1">
      <c r="A65" s="189" t="str">
        <f>PC!A80</f>
        <v>3.1.1.1</v>
      </c>
      <c r="B65" s="199" t="str">
        <f>PC!B80</f>
        <v>Contratación de Consultores</v>
      </c>
      <c r="C65" s="191">
        <f t="shared" ref="C65" si="32">E65-D65</f>
        <v>1155.4166666666642</v>
      </c>
      <c r="D65" s="200">
        <v>41030.375</v>
      </c>
      <c r="E65" s="200">
        <v>42185.791666666664</v>
      </c>
      <c r="F65" s="193">
        <f>PC!J80</f>
        <v>450000</v>
      </c>
      <c r="G65" s="193">
        <f>PC!K80</f>
        <v>0</v>
      </c>
      <c r="H65" s="193">
        <f>PC!L80</f>
        <v>0</v>
      </c>
      <c r="I65" s="193">
        <f>PC!M80</f>
        <v>450000</v>
      </c>
      <c r="J65" s="193">
        <f>PC!N80</f>
        <v>0</v>
      </c>
      <c r="K65" s="211" t="str">
        <f>PC!D80</f>
        <v>MPD/DGSC/UCP</v>
      </c>
      <c r="L65" s="88"/>
      <c r="M65" s="88"/>
      <c r="N65" s="86"/>
      <c r="O65" s="86"/>
      <c r="P65" s="86"/>
      <c r="Q65" s="253"/>
      <c r="R65" s="253"/>
      <c r="S65" s="253"/>
      <c r="T65" s="253"/>
      <c r="U65" s="253"/>
      <c r="V65" s="253"/>
      <c r="W65" s="253"/>
      <c r="X65" s="253"/>
      <c r="Y65" s="253"/>
      <c r="Z65" s="253"/>
      <c r="AA65" s="253"/>
      <c r="AB65" s="253"/>
      <c r="AC65" s="253"/>
      <c r="AD65" s="86"/>
      <c r="AE65" s="86"/>
      <c r="AF65" s="81"/>
      <c r="AG65" s="86"/>
      <c r="AH65" s="86"/>
      <c r="AI65" s="86"/>
      <c r="AJ65" s="3"/>
    </row>
    <row r="66" spans="1:36" ht="14.25" hidden="1" customHeight="1" outlineLevel="1">
      <c r="A66" s="195" t="str">
        <f>PC!A81</f>
        <v>3.1.1.1.1</v>
      </c>
      <c r="B66" s="196" t="str">
        <f>PC!B81</f>
        <v>Coordinador del Programa</v>
      </c>
      <c r="C66" s="196"/>
      <c r="D66" s="197"/>
      <c r="E66" s="197"/>
      <c r="F66" s="203">
        <f>PC!J81</f>
        <v>90000</v>
      </c>
      <c r="G66" s="203">
        <f>PC!K81</f>
        <v>0</v>
      </c>
      <c r="H66" s="203">
        <f>PC!L81</f>
        <v>0</v>
      </c>
      <c r="I66" s="203">
        <f>PC!M81</f>
        <v>90000</v>
      </c>
      <c r="J66" s="203">
        <f>PC!N81</f>
        <v>0</v>
      </c>
      <c r="K66" s="212" t="str">
        <f>PC!D81</f>
        <v>MPD/DGSC</v>
      </c>
      <c r="L66" s="88"/>
      <c r="M66" s="88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1"/>
      <c r="AG66" s="86"/>
      <c r="AH66" s="86"/>
      <c r="AI66" s="86"/>
      <c r="AJ66" s="3"/>
    </row>
    <row r="67" spans="1:36" ht="14.25" hidden="1" customHeight="1" outlineLevel="1">
      <c r="A67" s="195" t="str">
        <f>PC!A82</f>
        <v>3.1.1.1.2</v>
      </c>
      <c r="B67" s="196" t="str">
        <f>PC!B82</f>
        <v>Promotor Social</v>
      </c>
      <c r="C67" s="196"/>
      <c r="D67" s="197"/>
      <c r="E67" s="197"/>
      <c r="F67" s="203">
        <f>PC!J82</f>
        <v>72000</v>
      </c>
      <c r="G67" s="203">
        <f>PC!K82</f>
        <v>0</v>
      </c>
      <c r="H67" s="203">
        <f>PC!L82</f>
        <v>0</v>
      </c>
      <c r="I67" s="203">
        <f>PC!M82</f>
        <v>72000</v>
      </c>
      <c r="J67" s="203">
        <f>PC!N82</f>
        <v>0</v>
      </c>
      <c r="K67" s="212" t="str">
        <f>PC!D82</f>
        <v>MPD/UCP</v>
      </c>
      <c r="L67" s="88"/>
      <c r="M67" s="88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1"/>
      <c r="AG67" s="86"/>
      <c r="AH67" s="86"/>
      <c r="AI67" s="86"/>
      <c r="AJ67" s="3"/>
    </row>
    <row r="68" spans="1:36" ht="14.25" hidden="1" customHeight="1" outlineLevel="1">
      <c r="A68" s="195" t="str">
        <f>PC!A83</f>
        <v>3.1.1.1.3</v>
      </c>
      <c r="B68" s="196" t="str">
        <f>PC!B83</f>
        <v>Estadístico</v>
      </c>
      <c r="C68" s="196"/>
      <c r="D68" s="197"/>
      <c r="E68" s="197"/>
      <c r="F68" s="203">
        <f>PC!J83</f>
        <v>72000</v>
      </c>
      <c r="G68" s="203">
        <f>PC!K83</f>
        <v>0</v>
      </c>
      <c r="H68" s="203">
        <f>PC!L83</f>
        <v>0</v>
      </c>
      <c r="I68" s="203">
        <f>PC!M83</f>
        <v>72000</v>
      </c>
      <c r="J68" s="203">
        <f>PC!N83</f>
        <v>0</v>
      </c>
      <c r="K68" s="212" t="str">
        <f>PC!D83</f>
        <v>MPD/UCP</v>
      </c>
      <c r="L68" s="88"/>
      <c r="M68" s="88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1"/>
      <c r="AG68" s="86"/>
      <c r="AH68" s="86"/>
      <c r="AI68" s="86"/>
      <c r="AJ68" s="3"/>
    </row>
    <row r="69" spans="1:36" ht="14.25" hidden="1" customHeight="1" outlineLevel="1">
      <c r="A69" s="195" t="str">
        <f>PC!A84</f>
        <v>3.1.1.1.4</v>
      </c>
      <c r="B69" s="196" t="str">
        <f>PC!B84</f>
        <v>Especialista Informático</v>
      </c>
      <c r="C69" s="196"/>
      <c r="D69" s="197"/>
      <c r="E69" s="197"/>
      <c r="F69" s="203">
        <f>PC!J84</f>
        <v>54000</v>
      </c>
      <c r="G69" s="203">
        <f>PC!K84</f>
        <v>0</v>
      </c>
      <c r="H69" s="203">
        <f>PC!L84</f>
        <v>0</v>
      </c>
      <c r="I69" s="203">
        <f>PC!M84</f>
        <v>54000</v>
      </c>
      <c r="J69" s="203">
        <f>PC!N84</f>
        <v>0</v>
      </c>
      <c r="K69" s="212" t="str">
        <f>PC!D84</f>
        <v>MPD/UCP</v>
      </c>
      <c r="L69" s="88"/>
      <c r="M69" s="88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1"/>
      <c r="AG69" s="86"/>
      <c r="AH69" s="86"/>
      <c r="AI69" s="86"/>
      <c r="AJ69" s="3"/>
    </row>
    <row r="70" spans="1:36" ht="14.25" hidden="1" customHeight="1" outlineLevel="1">
      <c r="A70" s="195" t="str">
        <f>PC!A85</f>
        <v>3.1.1.1.5</v>
      </c>
      <c r="B70" s="196" t="str">
        <f>PC!B85</f>
        <v>Especialista en Adquisiciones</v>
      </c>
      <c r="C70" s="196"/>
      <c r="D70" s="197"/>
      <c r="E70" s="197"/>
      <c r="F70" s="203">
        <f>PC!J85</f>
        <v>54000</v>
      </c>
      <c r="G70" s="203">
        <f>PC!K85</f>
        <v>0</v>
      </c>
      <c r="H70" s="203">
        <f>PC!L85</f>
        <v>0</v>
      </c>
      <c r="I70" s="203">
        <f>PC!M85</f>
        <v>54000</v>
      </c>
      <c r="J70" s="203">
        <f>PC!N85</f>
        <v>0</v>
      </c>
      <c r="K70" s="212" t="str">
        <f>PC!D85</f>
        <v>MPD/UCP</v>
      </c>
      <c r="L70" s="88"/>
      <c r="M70" s="88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1"/>
      <c r="AG70" s="86"/>
      <c r="AH70" s="86"/>
      <c r="AI70" s="86"/>
      <c r="AJ70" s="3"/>
    </row>
    <row r="71" spans="1:36" ht="14.25" hidden="1" customHeight="1" outlineLevel="1">
      <c r="A71" s="195" t="str">
        <f>PC!A86</f>
        <v>3.1.1.1.6</v>
      </c>
      <c r="B71" s="196" t="str">
        <f>PC!B86</f>
        <v>Especialista Administrativo Financiero</v>
      </c>
      <c r="C71" s="196"/>
      <c r="D71" s="197"/>
      <c r="E71" s="197"/>
      <c r="F71" s="203">
        <f>PC!J86</f>
        <v>54000</v>
      </c>
      <c r="G71" s="198">
        <f>PC!K86</f>
        <v>0</v>
      </c>
      <c r="H71" s="198">
        <f>PC!L86</f>
        <v>0</v>
      </c>
      <c r="I71" s="203">
        <f>PC!M86</f>
        <v>54000</v>
      </c>
      <c r="J71" s="198">
        <f>PC!N86</f>
        <v>0</v>
      </c>
      <c r="K71" s="212" t="str">
        <f>PC!D86</f>
        <v>MPD/UCP</v>
      </c>
      <c r="L71" s="88"/>
      <c r="M71" s="88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1"/>
      <c r="AG71" s="86"/>
      <c r="AH71" s="86"/>
      <c r="AI71" s="86"/>
      <c r="AJ71" s="3"/>
    </row>
    <row r="72" spans="1:36" ht="14.25" hidden="1" customHeight="1" outlineLevel="1">
      <c r="A72" s="195" t="str">
        <f>PC!A87</f>
        <v>3.1.1.1.7</v>
      </c>
      <c r="B72" s="196" t="str">
        <f>PC!B87</f>
        <v>Especialista en planificación y monitoreo</v>
      </c>
      <c r="C72" s="196"/>
      <c r="D72" s="197"/>
      <c r="E72" s="197"/>
      <c r="F72" s="203">
        <f>PC!J87</f>
        <v>54000</v>
      </c>
      <c r="G72" s="198">
        <f>PC!K87</f>
        <v>0</v>
      </c>
      <c r="H72" s="198">
        <f>PC!L87</f>
        <v>0</v>
      </c>
      <c r="I72" s="203">
        <f>PC!M87</f>
        <v>54000</v>
      </c>
      <c r="J72" s="198">
        <f>PC!N87</f>
        <v>0</v>
      </c>
      <c r="K72" s="212" t="str">
        <f>PC!D87</f>
        <v>MPD/UCP</v>
      </c>
      <c r="L72" s="88"/>
      <c r="M72" s="88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1"/>
      <c r="AG72" s="86"/>
      <c r="AH72" s="86"/>
      <c r="AI72" s="86"/>
      <c r="AJ72" s="3"/>
    </row>
    <row r="73" spans="1:36" ht="14.25" customHeight="1">
      <c r="A73" s="177" t="str">
        <f>PC!A88</f>
        <v>3.2</v>
      </c>
      <c r="B73" s="178" t="str">
        <f>PC!B88</f>
        <v xml:space="preserve">Evaluación del Programa </v>
      </c>
      <c r="C73" s="179">
        <f t="shared" ref="C73:C75" si="33">E73-D73</f>
        <v>1397.4166666666642</v>
      </c>
      <c r="D73" s="180">
        <v>41092.375</v>
      </c>
      <c r="E73" s="180">
        <v>42489.791666666664</v>
      </c>
      <c r="F73" s="181">
        <f>PC!J88</f>
        <v>50000</v>
      </c>
      <c r="G73" s="181">
        <f>PC!K88</f>
        <v>0</v>
      </c>
      <c r="H73" s="181">
        <f>PC!L88</f>
        <v>0</v>
      </c>
      <c r="I73" s="181">
        <f>PC!M88</f>
        <v>50000</v>
      </c>
      <c r="J73" s="181">
        <f>PC!N88</f>
        <v>0</v>
      </c>
      <c r="K73" s="209" t="str">
        <f>PC!D88</f>
        <v>MPD/UCP</v>
      </c>
      <c r="L73" s="88"/>
      <c r="M73" s="88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1"/>
      <c r="AG73" s="86"/>
      <c r="AH73" s="86"/>
      <c r="AI73" s="86"/>
      <c r="AJ73" s="3"/>
    </row>
    <row r="74" spans="1:36" ht="14.25" customHeight="1">
      <c r="A74" s="183" t="str">
        <f>PC!A89</f>
        <v>3.2.1</v>
      </c>
      <c r="B74" s="184" t="str">
        <f>PC!B89</f>
        <v xml:space="preserve">Evaluación del programa (metodología reflexiva) </v>
      </c>
      <c r="C74" s="185">
        <f t="shared" si="33"/>
        <v>1397.4166666666642</v>
      </c>
      <c r="D74" s="186">
        <v>41092.375</v>
      </c>
      <c r="E74" s="186">
        <v>42489.791666666664</v>
      </c>
      <c r="F74" s="187">
        <f>PC!J89</f>
        <v>30000</v>
      </c>
      <c r="G74" s="187">
        <f>PC!K89</f>
        <v>0</v>
      </c>
      <c r="H74" s="187">
        <f>PC!L89</f>
        <v>0</v>
      </c>
      <c r="I74" s="187">
        <f>PC!M89</f>
        <v>30000</v>
      </c>
      <c r="J74" s="187">
        <f>PC!N89</f>
        <v>0</v>
      </c>
      <c r="K74" s="210" t="str">
        <f>PC!D89</f>
        <v>MPD/UCP</v>
      </c>
      <c r="L74" s="88"/>
      <c r="M74" s="88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1"/>
      <c r="AG74" s="86"/>
      <c r="AH74" s="86"/>
      <c r="AI74" s="86"/>
      <c r="AJ74" s="3"/>
    </row>
    <row r="75" spans="1:36" ht="14.25" customHeight="1">
      <c r="A75" s="189" t="str">
        <f>PC!A90</f>
        <v>3.2.1.1</v>
      </c>
      <c r="B75" s="232" t="str">
        <f>PC!B90</f>
        <v>Contratación de un Consultores</v>
      </c>
      <c r="C75" s="191">
        <f t="shared" si="33"/>
        <v>121.41666666666424</v>
      </c>
      <c r="D75" s="200">
        <v>41092.375</v>
      </c>
      <c r="E75" s="200">
        <v>41213.791666666664</v>
      </c>
      <c r="F75" s="193">
        <f>PC!J90</f>
        <v>15000</v>
      </c>
      <c r="G75" s="193">
        <f>PC!K90</f>
        <v>0</v>
      </c>
      <c r="H75" s="193">
        <f>PC!L90</f>
        <v>0</v>
      </c>
      <c r="I75" s="193">
        <f>PC!M90</f>
        <v>15000</v>
      </c>
      <c r="J75" s="193">
        <f>PC!N90</f>
        <v>0</v>
      </c>
      <c r="K75" s="233" t="str">
        <f>PC!D90</f>
        <v>MPD/UCP</v>
      </c>
      <c r="L75" s="88"/>
      <c r="M75" s="88"/>
      <c r="N75" s="86"/>
      <c r="O75" s="86"/>
      <c r="P75" s="86"/>
      <c r="Q75" s="86"/>
      <c r="R75" s="253"/>
      <c r="S75" s="253"/>
      <c r="T75" s="234"/>
      <c r="U75" s="234"/>
      <c r="V75" s="234"/>
      <c r="W75" s="234"/>
      <c r="X75" s="234"/>
      <c r="Y75" s="234"/>
      <c r="Z75" s="234"/>
      <c r="AA75" s="234"/>
      <c r="AB75" s="234"/>
      <c r="AC75" s="234"/>
      <c r="AD75" s="234"/>
      <c r="AE75" s="234"/>
      <c r="AF75" s="235"/>
      <c r="AG75" s="234"/>
      <c r="AH75" s="86"/>
      <c r="AI75" s="86"/>
      <c r="AJ75" s="3"/>
    </row>
    <row r="76" spans="1:36" ht="14.25" customHeight="1">
      <c r="A76" s="189" t="str">
        <f>PC!A92</f>
        <v>3.2.1.2</v>
      </c>
      <c r="B76" s="232" t="str">
        <f>PC!B92</f>
        <v>Contratación de un Consultores</v>
      </c>
      <c r="C76" s="191">
        <f t="shared" ref="C76" si="34">E76-D76</f>
        <v>119.41666666666424</v>
      </c>
      <c r="D76" s="200">
        <v>42370.375</v>
      </c>
      <c r="E76" s="200">
        <v>42489.791666666664</v>
      </c>
      <c r="F76" s="193">
        <f>PC!J92</f>
        <v>15000</v>
      </c>
      <c r="G76" s="193">
        <f>PC!K92</f>
        <v>0</v>
      </c>
      <c r="H76" s="193">
        <f>PC!L92</f>
        <v>0</v>
      </c>
      <c r="I76" s="193">
        <f>PC!M92</f>
        <v>15000</v>
      </c>
      <c r="J76" s="193">
        <f>PC!N92</f>
        <v>0</v>
      </c>
      <c r="K76" s="233" t="str">
        <f>PC!D92</f>
        <v>MPD/UCP</v>
      </c>
      <c r="L76" s="88"/>
      <c r="M76" s="88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252"/>
      <c r="AG76" s="253"/>
      <c r="AH76" s="86"/>
      <c r="AI76" s="86"/>
      <c r="AJ76" s="3"/>
    </row>
    <row r="77" spans="1:36" ht="14.25" customHeight="1">
      <c r="A77" s="183" t="str">
        <f>PC!A94</f>
        <v>3.2.2</v>
      </c>
      <c r="B77" s="184" t="str">
        <f>PC!B94</f>
        <v>Evaluación de procesos operativos de la implementación del Programa</v>
      </c>
      <c r="C77" s="185">
        <f t="shared" ref="C77" si="35">E77-D77</f>
        <v>119.41666666666424</v>
      </c>
      <c r="D77" s="186">
        <v>42370.375</v>
      </c>
      <c r="E77" s="186">
        <v>42489.791666666664</v>
      </c>
      <c r="F77" s="213">
        <f>PC!J94</f>
        <v>10000</v>
      </c>
      <c r="G77" s="213">
        <f>PC!K94</f>
        <v>0</v>
      </c>
      <c r="H77" s="213">
        <f>PC!L94</f>
        <v>0</v>
      </c>
      <c r="I77" s="213">
        <f>PC!M94</f>
        <v>10000</v>
      </c>
      <c r="J77" s="213">
        <f>PC!N94</f>
        <v>0</v>
      </c>
      <c r="K77" s="210" t="str">
        <f>PC!D94</f>
        <v>MPD/UCP</v>
      </c>
      <c r="L77" s="88"/>
      <c r="M77" s="88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1"/>
      <c r="AG77" s="86"/>
      <c r="AH77" s="86"/>
      <c r="AI77" s="86"/>
      <c r="AJ77" s="3"/>
    </row>
    <row r="78" spans="1:36" ht="14.25" customHeight="1">
      <c r="A78" s="189" t="str">
        <f>PC!A95</f>
        <v>3.2.2.1</v>
      </c>
      <c r="B78" s="199" t="str">
        <f>PC!B95</f>
        <v>Contratación de un Consultor</v>
      </c>
      <c r="C78" s="191">
        <f t="shared" ref="C78" si="36">E78-D78</f>
        <v>119.41666666666424</v>
      </c>
      <c r="D78" s="200">
        <v>42370.375</v>
      </c>
      <c r="E78" s="200">
        <v>42489.791666666664</v>
      </c>
      <c r="F78" s="193">
        <f>PC!J95</f>
        <v>10000</v>
      </c>
      <c r="G78" s="193">
        <f>PC!K95</f>
        <v>0</v>
      </c>
      <c r="H78" s="193">
        <f>PC!L95</f>
        <v>0</v>
      </c>
      <c r="I78" s="193">
        <f>PC!M95</f>
        <v>10000</v>
      </c>
      <c r="J78" s="193">
        <f>PC!N95</f>
        <v>0</v>
      </c>
      <c r="K78" s="211" t="str">
        <f>PC!D95</f>
        <v>MPD/UCP</v>
      </c>
      <c r="L78" s="88"/>
      <c r="M78" s="88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252"/>
      <c r="AG78" s="253"/>
      <c r="AH78" s="86"/>
      <c r="AI78" s="86"/>
      <c r="AJ78" s="3"/>
    </row>
    <row r="79" spans="1:36" ht="14.25" customHeight="1">
      <c r="A79" s="183" t="str">
        <f>PC!A97</f>
        <v>3.2.3</v>
      </c>
      <c r="B79" s="184" t="str">
        <f>PC!B97</f>
        <v>Evaluación costo-beneficio al inicio y final del Programa</v>
      </c>
      <c r="C79" s="185">
        <f t="shared" ref="C79" si="37">E79-D79</f>
        <v>119.41666666666424</v>
      </c>
      <c r="D79" s="186">
        <v>42370.375</v>
      </c>
      <c r="E79" s="186">
        <v>42489.791666666664</v>
      </c>
      <c r="F79" s="213">
        <f>PC!J97</f>
        <v>10000</v>
      </c>
      <c r="G79" s="213">
        <f>PC!K97</f>
        <v>0</v>
      </c>
      <c r="H79" s="213">
        <f>PC!L97</f>
        <v>0</v>
      </c>
      <c r="I79" s="213">
        <f>PC!M97</f>
        <v>10000</v>
      </c>
      <c r="J79" s="213">
        <f>PC!N97</f>
        <v>0</v>
      </c>
      <c r="K79" s="210" t="str">
        <f>PC!D97</f>
        <v>MPD/UCP</v>
      </c>
      <c r="L79" s="88"/>
      <c r="M79" s="88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1"/>
      <c r="AG79" s="86"/>
      <c r="AH79" s="86"/>
      <c r="AI79" s="86"/>
    </row>
    <row r="80" spans="1:36" ht="14.25" customHeight="1">
      <c r="A80" s="189" t="str">
        <f>PC!A98</f>
        <v>3.2.3.1</v>
      </c>
      <c r="B80" s="199" t="str">
        <f>PC!B98</f>
        <v>Contratación de un Consultor</v>
      </c>
      <c r="C80" s="191">
        <f t="shared" ref="C80" si="38">E80-D80</f>
        <v>119.41666666666424</v>
      </c>
      <c r="D80" s="200">
        <v>42370.375</v>
      </c>
      <c r="E80" s="200">
        <v>42489.791666666664</v>
      </c>
      <c r="F80" s="193">
        <f>PC!J98</f>
        <v>10000</v>
      </c>
      <c r="G80" s="193">
        <f>PC!K98</f>
        <v>0</v>
      </c>
      <c r="H80" s="193">
        <f>PC!L98</f>
        <v>0</v>
      </c>
      <c r="I80" s="193">
        <f>PC!M98</f>
        <v>10000</v>
      </c>
      <c r="J80" s="193">
        <f>PC!N98</f>
        <v>0</v>
      </c>
      <c r="K80" s="211" t="str">
        <f>PC!D98</f>
        <v>MDP/UCP</v>
      </c>
      <c r="L80" s="88"/>
      <c r="M80" s="88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252"/>
      <c r="AG80" s="253"/>
      <c r="AH80" s="86"/>
      <c r="AI80" s="86"/>
    </row>
    <row r="81" spans="1:35" ht="14.25" customHeight="1">
      <c r="A81" s="177" t="str">
        <f>PC!A100</f>
        <v>3.3</v>
      </c>
      <c r="B81" s="178" t="str">
        <f>PC!B100</f>
        <v>Auditoria financiera</v>
      </c>
      <c r="C81" s="179">
        <f t="shared" ref="C81:C82" si="39">E81-D81</f>
        <v>1458.4166666666642</v>
      </c>
      <c r="D81" s="180">
        <v>41122.375</v>
      </c>
      <c r="E81" s="180">
        <v>42580.791666666664</v>
      </c>
      <c r="F81" s="181">
        <f>PC!J100</f>
        <v>32000</v>
      </c>
      <c r="G81" s="181">
        <f>PC!K100</f>
        <v>0</v>
      </c>
      <c r="H81" s="181">
        <f>PC!L100</f>
        <v>0</v>
      </c>
      <c r="I81" s="181">
        <f>PC!M100</f>
        <v>32000</v>
      </c>
      <c r="J81" s="181">
        <f>PC!N100</f>
        <v>0</v>
      </c>
      <c r="K81" s="209" t="str">
        <f>PC!D100</f>
        <v>MPD/UCP</v>
      </c>
      <c r="L81" s="88"/>
      <c r="M81" s="88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1"/>
      <c r="AG81" s="86"/>
      <c r="AH81" s="86"/>
      <c r="AI81" s="86"/>
    </row>
    <row r="82" spans="1:35" ht="14.25" customHeight="1">
      <c r="A82" s="183" t="str">
        <f>PC!A101</f>
        <v>3.3.1</v>
      </c>
      <c r="B82" s="184" t="str">
        <f>PC!B101</f>
        <v>Contratación de una firma de Auditores independientes</v>
      </c>
      <c r="C82" s="185">
        <f t="shared" si="39"/>
        <v>1458.4166666666642</v>
      </c>
      <c r="D82" s="186">
        <v>41122.375</v>
      </c>
      <c r="E82" s="186">
        <v>42580.791666666664</v>
      </c>
      <c r="F82" s="214">
        <f>PC!J101</f>
        <v>32000</v>
      </c>
      <c r="G82" s="214">
        <f>PC!K101</f>
        <v>0</v>
      </c>
      <c r="H82" s="214">
        <f>PC!L101</f>
        <v>0</v>
      </c>
      <c r="I82" s="214">
        <f>PC!M101</f>
        <v>32000</v>
      </c>
      <c r="J82" s="214">
        <f>PC!N101</f>
        <v>0</v>
      </c>
      <c r="K82" s="210" t="str">
        <f>PC!D101</f>
        <v>MPD/UCP</v>
      </c>
      <c r="L82" s="88"/>
      <c r="M82" s="88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1"/>
      <c r="AG82" s="86"/>
      <c r="AH82" s="86"/>
      <c r="AI82" s="86"/>
    </row>
    <row r="83" spans="1:35" ht="14.25" customHeight="1">
      <c r="A83" s="189" t="str">
        <f>PC!A102</f>
        <v>3.3.1.1</v>
      </c>
      <c r="B83" s="199" t="str">
        <f>PC!B102</f>
        <v>Contratación de un Consultor</v>
      </c>
      <c r="C83" s="191">
        <f t="shared" ref="C83" si="40">E83-D83</f>
        <v>1458.4166666666642</v>
      </c>
      <c r="D83" s="200">
        <v>41122.375</v>
      </c>
      <c r="E83" s="200">
        <v>42580.791666666664</v>
      </c>
      <c r="F83" s="193">
        <f>PC!J102</f>
        <v>32000</v>
      </c>
      <c r="G83" s="193">
        <f>PC!K102</f>
        <v>0</v>
      </c>
      <c r="H83" s="193">
        <f>PC!L102</f>
        <v>0</v>
      </c>
      <c r="I83" s="193">
        <f>PC!M102</f>
        <v>32000</v>
      </c>
      <c r="J83" s="193">
        <f>PC!N102</f>
        <v>0</v>
      </c>
      <c r="K83" s="211" t="str">
        <f>PC!D102</f>
        <v>MPD/UCP</v>
      </c>
      <c r="L83" s="88"/>
      <c r="M83" s="88"/>
      <c r="N83" s="86"/>
      <c r="O83" s="86"/>
      <c r="P83" s="86"/>
      <c r="Q83" s="86"/>
      <c r="R83" s="253"/>
      <c r="S83" s="253"/>
      <c r="T83" s="253"/>
      <c r="U83" s="253"/>
      <c r="V83" s="253"/>
      <c r="W83" s="253"/>
      <c r="X83" s="253"/>
      <c r="Y83" s="253"/>
      <c r="Z83" s="253"/>
      <c r="AA83" s="253"/>
      <c r="AB83" s="253"/>
      <c r="AC83" s="253"/>
      <c r="AD83" s="253"/>
      <c r="AE83" s="253"/>
      <c r="AF83" s="252"/>
      <c r="AG83" s="253"/>
      <c r="AH83" s="86"/>
      <c r="AI83" s="86"/>
    </row>
    <row r="84" spans="1:35" ht="14.25" customHeight="1">
      <c r="A84" s="171">
        <f>PC!A104</f>
        <v>4</v>
      </c>
      <c r="B84" s="172" t="str">
        <f>PC!B104</f>
        <v>Imprevistos</v>
      </c>
      <c r="C84" s="173">
        <f t="shared" ref="C84" si="41">E84-D84</f>
        <v>1488.4166666666642</v>
      </c>
      <c r="D84" s="206">
        <v>41092.375</v>
      </c>
      <c r="E84" s="206">
        <v>42580.791666666664</v>
      </c>
      <c r="F84" s="207">
        <f>PC!J104</f>
        <v>529000</v>
      </c>
      <c r="G84" s="207">
        <f>PC!K104</f>
        <v>0</v>
      </c>
      <c r="H84" s="207">
        <f>PC!L104</f>
        <v>0</v>
      </c>
      <c r="I84" s="207">
        <f>PC!M104</f>
        <v>529000</v>
      </c>
      <c r="J84" s="207">
        <f>PC!N104</f>
        <v>0</v>
      </c>
      <c r="K84" s="208" t="str">
        <f>PC!D104</f>
        <v>MPD/UCP</v>
      </c>
      <c r="L84" s="88"/>
      <c r="M84" s="88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1"/>
      <c r="AG84" s="86"/>
      <c r="AH84" s="86"/>
      <c r="AI84" s="86"/>
    </row>
    <row r="85" spans="1:35" ht="14.25" customHeight="1">
      <c r="A85" s="177" t="str">
        <f>PC!A105</f>
        <v>4.1</v>
      </c>
      <c r="B85" s="178" t="str">
        <f>PC!B105</f>
        <v xml:space="preserve">Imprevistos </v>
      </c>
      <c r="C85" s="179">
        <f>E85-D85</f>
        <v>1488.4166666666642</v>
      </c>
      <c r="D85" s="180">
        <v>41092.375</v>
      </c>
      <c r="E85" s="180">
        <v>42580.791666666664</v>
      </c>
      <c r="F85" s="181">
        <f>PC!J105</f>
        <v>529000</v>
      </c>
      <c r="G85" s="181">
        <f>PC!K105</f>
        <v>0</v>
      </c>
      <c r="H85" s="181">
        <f>PC!L105</f>
        <v>0</v>
      </c>
      <c r="I85" s="181">
        <f>PC!M105</f>
        <v>529000</v>
      </c>
      <c r="J85" s="181">
        <f>PC!N105</f>
        <v>0</v>
      </c>
      <c r="K85" s="215" t="str">
        <f>PC!D105</f>
        <v>MPD/UCP</v>
      </c>
      <c r="L85" s="88"/>
      <c r="M85" s="88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1"/>
      <c r="AG85" s="86"/>
      <c r="AH85" s="86"/>
      <c r="AI85" s="86"/>
    </row>
    <row r="86" spans="1:35" ht="14.25" customHeight="1">
      <c r="A86" s="189" t="str">
        <f>PC!A106</f>
        <v>4.1.1.</v>
      </c>
      <c r="B86" s="199" t="s">
        <v>49</v>
      </c>
      <c r="C86" s="191">
        <f t="shared" ref="C86" si="42">E86-D86</f>
        <v>1488.4166666666642</v>
      </c>
      <c r="D86" s="200">
        <v>41092.375</v>
      </c>
      <c r="E86" s="200">
        <v>42580.791666666664</v>
      </c>
      <c r="F86" s="193">
        <f>PC!J106</f>
        <v>529000</v>
      </c>
      <c r="G86" s="193">
        <f>PC!K106</f>
        <v>0</v>
      </c>
      <c r="H86" s="193">
        <f>PC!L106</f>
        <v>0</v>
      </c>
      <c r="I86" s="193">
        <f>PC!M106</f>
        <v>529000</v>
      </c>
      <c r="J86" s="193">
        <f>PC!N106</f>
        <v>0</v>
      </c>
      <c r="K86" s="216" t="str">
        <f>PC!D106</f>
        <v>MPD/UCP</v>
      </c>
      <c r="L86" s="88"/>
      <c r="M86" s="88"/>
      <c r="N86" s="86"/>
      <c r="O86" s="86"/>
      <c r="P86" s="86"/>
      <c r="Q86" s="86"/>
      <c r="R86" s="253"/>
      <c r="S86" s="253"/>
      <c r="T86" s="253"/>
      <c r="U86" s="253"/>
      <c r="V86" s="253"/>
      <c r="W86" s="253"/>
      <c r="X86" s="253"/>
      <c r="Y86" s="253"/>
      <c r="Z86" s="253"/>
      <c r="AA86" s="253"/>
      <c r="AB86" s="253"/>
      <c r="AC86" s="253"/>
      <c r="AD86" s="253"/>
      <c r="AE86" s="253"/>
      <c r="AF86" s="252"/>
      <c r="AG86" s="253"/>
      <c r="AH86" s="86"/>
      <c r="AI86" s="86"/>
    </row>
    <row r="87" spans="1:35" ht="14.25" customHeight="1">
      <c r="A87" s="217"/>
      <c r="B87" s="218" t="s">
        <v>188</v>
      </c>
      <c r="C87" s="219"/>
      <c r="D87" s="220"/>
      <c r="E87" s="220"/>
      <c r="F87" s="218">
        <f>PC!J108</f>
        <v>5044300</v>
      </c>
      <c r="G87" s="218">
        <f>PC!K108</f>
        <v>0</v>
      </c>
      <c r="H87" s="218">
        <f>PC!L108</f>
        <v>29300</v>
      </c>
      <c r="I87" s="218">
        <f>PC!M108</f>
        <v>5000000</v>
      </c>
      <c r="J87" s="218">
        <f>PC!N108</f>
        <v>15000</v>
      </c>
      <c r="K87" s="22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</row>
  </sheetData>
  <mergeCells count="8">
    <mergeCell ref="B1:AG1"/>
    <mergeCell ref="L3:O3"/>
    <mergeCell ref="P3:S3"/>
    <mergeCell ref="T3:W3"/>
    <mergeCell ref="X3:AA3"/>
    <mergeCell ref="AB3:AE3"/>
    <mergeCell ref="AF3:AI3"/>
    <mergeCell ref="F3:J3"/>
  </mergeCells>
  <pageMargins left="0.74803149606299213" right="0.74803149606299213" top="0.55118110236220474" bottom="0.98425196850393704" header="0" footer="0"/>
  <pageSetup paperSize="9" scale="59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"/>
  <sheetViews>
    <sheetView showGridLines="0" zoomScale="90" zoomScaleNormal="90" workbookViewId="0">
      <pane ySplit="7" topLeftCell="A8" activePane="bottomLeft" state="frozen"/>
      <selection activeCell="B1" sqref="B1"/>
      <selection pane="bottomLeft" activeCell="C11" sqref="C11"/>
    </sheetView>
  </sheetViews>
  <sheetFormatPr defaultColWidth="11.42578125" defaultRowHeight="12.75"/>
  <cols>
    <col min="1" max="1" width="9.28515625" style="1" customWidth="1"/>
    <col min="2" max="2" width="41.42578125" style="110" customWidth="1"/>
    <col min="3" max="5" width="12" style="9" customWidth="1"/>
    <col min="6" max="6" width="12" style="7" customWidth="1"/>
    <col min="7" max="8" width="12" style="9" customWidth="1"/>
    <col min="9" max="230" width="11.42578125" style="4"/>
    <col min="231" max="231" width="44.42578125" style="4" customWidth="1"/>
    <col min="232" max="232" width="13" style="4" customWidth="1"/>
    <col min="233" max="238" width="2" style="4" customWidth="1"/>
    <col min="239" max="239" width="2.42578125" style="4" customWidth="1"/>
    <col min="240" max="240" width="3" style="4" customWidth="1"/>
    <col min="241" max="243" width="2" style="4" customWidth="1"/>
    <col min="244" max="244" width="2.85546875" style="4" customWidth="1"/>
    <col min="245" max="245" width="3" style="4" customWidth="1"/>
    <col min="246" max="246" width="2.7109375" style="4" customWidth="1"/>
    <col min="247" max="247" width="2.42578125" style="4" customWidth="1"/>
    <col min="248" max="248" width="3.28515625" style="4" customWidth="1"/>
    <col min="249" max="249" width="3.5703125" style="4" customWidth="1"/>
    <col min="250" max="250" width="4" style="4" customWidth="1"/>
    <col min="251" max="251" width="3.42578125" style="4" customWidth="1"/>
    <col min="252" max="252" width="3" style="4" customWidth="1"/>
    <col min="253" max="486" width="11.42578125" style="4"/>
    <col min="487" max="487" width="44.42578125" style="4" customWidth="1"/>
    <col min="488" max="488" width="13" style="4" customWidth="1"/>
    <col min="489" max="494" width="2" style="4" customWidth="1"/>
    <col min="495" max="495" width="2.42578125" style="4" customWidth="1"/>
    <col min="496" max="496" width="3" style="4" customWidth="1"/>
    <col min="497" max="499" width="2" style="4" customWidth="1"/>
    <col min="500" max="500" width="2.85546875" style="4" customWidth="1"/>
    <col min="501" max="501" width="3" style="4" customWidth="1"/>
    <col min="502" max="502" width="2.7109375" style="4" customWidth="1"/>
    <col min="503" max="503" width="2.42578125" style="4" customWidth="1"/>
    <col min="504" max="504" width="3.28515625" style="4" customWidth="1"/>
    <col min="505" max="505" width="3.5703125" style="4" customWidth="1"/>
    <col min="506" max="506" width="4" style="4" customWidth="1"/>
    <col min="507" max="507" width="3.42578125" style="4" customWidth="1"/>
    <col min="508" max="508" width="3" style="4" customWidth="1"/>
    <col min="509" max="742" width="11.42578125" style="4"/>
    <col min="743" max="743" width="44.42578125" style="4" customWidth="1"/>
    <col min="744" max="744" width="13" style="4" customWidth="1"/>
    <col min="745" max="750" width="2" style="4" customWidth="1"/>
    <col min="751" max="751" width="2.42578125" style="4" customWidth="1"/>
    <col min="752" max="752" width="3" style="4" customWidth="1"/>
    <col min="753" max="755" width="2" style="4" customWidth="1"/>
    <col min="756" max="756" width="2.85546875" style="4" customWidth="1"/>
    <col min="757" max="757" width="3" style="4" customWidth="1"/>
    <col min="758" max="758" width="2.7109375" style="4" customWidth="1"/>
    <col min="759" max="759" width="2.42578125" style="4" customWidth="1"/>
    <col min="760" max="760" width="3.28515625" style="4" customWidth="1"/>
    <col min="761" max="761" width="3.5703125" style="4" customWidth="1"/>
    <col min="762" max="762" width="4" style="4" customWidth="1"/>
    <col min="763" max="763" width="3.42578125" style="4" customWidth="1"/>
    <col min="764" max="764" width="3" style="4" customWidth="1"/>
    <col min="765" max="998" width="11.42578125" style="4"/>
    <col min="999" max="999" width="44.42578125" style="4" customWidth="1"/>
    <col min="1000" max="1000" width="13" style="4" customWidth="1"/>
    <col min="1001" max="1006" width="2" style="4" customWidth="1"/>
    <col min="1007" max="1007" width="2.42578125" style="4" customWidth="1"/>
    <col min="1008" max="1008" width="3" style="4" customWidth="1"/>
    <col min="1009" max="1011" width="2" style="4" customWidth="1"/>
    <col min="1012" max="1012" width="2.85546875" style="4" customWidth="1"/>
    <col min="1013" max="1013" width="3" style="4" customWidth="1"/>
    <col min="1014" max="1014" width="2.7109375" style="4" customWidth="1"/>
    <col min="1015" max="1015" width="2.42578125" style="4" customWidth="1"/>
    <col min="1016" max="1016" width="3.28515625" style="4" customWidth="1"/>
    <col min="1017" max="1017" width="3.5703125" style="4" customWidth="1"/>
    <col min="1018" max="1018" width="4" style="4" customWidth="1"/>
    <col min="1019" max="1019" width="3.42578125" style="4" customWidth="1"/>
    <col min="1020" max="1020" width="3" style="4" customWidth="1"/>
    <col min="1021" max="1254" width="11.42578125" style="4"/>
    <col min="1255" max="1255" width="44.42578125" style="4" customWidth="1"/>
    <col min="1256" max="1256" width="13" style="4" customWidth="1"/>
    <col min="1257" max="1262" width="2" style="4" customWidth="1"/>
    <col min="1263" max="1263" width="2.42578125" style="4" customWidth="1"/>
    <col min="1264" max="1264" width="3" style="4" customWidth="1"/>
    <col min="1265" max="1267" width="2" style="4" customWidth="1"/>
    <col min="1268" max="1268" width="2.85546875" style="4" customWidth="1"/>
    <col min="1269" max="1269" width="3" style="4" customWidth="1"/>
    <col min="1270" max="1270" width="2.7109375" style="4" customWidth="1"/>
    <col min="1271" max="1271" width="2.42578125" style="4" customWidth="1"/>
    <col min="1272" max="1272" width="3.28515625" style="4" customWidth="1"/>
    <col min="1273" max="1273" width="3.5703125" style="4" customWidth="1"/>
    <col min="1274" max="1274" width="4" style="4" customWidth="1"/>
    <col min="1275" max="1275" width="3.42578125" style="4" customWidth="1"/>
    <col min="1276" max="1276" width="3" style="4" customWidth="1"/>
    <col min="1277" max="1510" width="11.42578125" style="4"/>
    <col min="1511" max="1511" width="44.42578125" style="4" customWidth="1"/>
    <col min="1512" max="1512" width="13" style="4" customWidth="1"/>
    <col min="1513" max="1518" width="2" style="4" customWidth="1"/>
    <col min="1519" max="1519" width="2.42578125" style="4" customWidth="1"/>
    <col min="1520" max="1520" width="3" style="4" customWidth="1"/>
    <col min="1521" max="1523" width="2" style="4" customWidth="1"/>
    <col min="1524" max="1524" width="2.85546875" style="4" customWidth="1"/>
    <col min="1525" max="1525" width="3" style="4" customWidth="1"/>
    <col min="1526" max="1526" width="2.7109375" style="4" customWidth="1"/>
    <col min="1527" max="1527" width="2.42578125" style="4" customWidth="1"/>
    <col min="1528" max="1528" width="3.28515625" style="4" customWidth="1"/>
    <col min="1529" max="1529" width="3.5703125" style="4" customWidth="1"/>
    <col min="1530" max="1530" width="4" style="4" customWidth="1"/>
    <col min="1531" max="1531" width="3.42578125" style="4" customWidth="1"/>
    <col min="1532" max="1532" width="3" style="4" customWidth="1"/>
    <col min="1533" max="1766" width="11.42578125" style="4"/>
    <col min="1767" max="1767" width="44.42578125" style="4" customWidth="1"/>
    <col min="1768" max="1768" width="13" style="4" customWidth="1"/>
    <col min="1769" max="1774" width="2" style="4" customWidth="1"/>
    <col min="1775" max="1775" width="2.42578125" style="4" customWidth="1"/>
    <col min="1776" max="1776" width="3" style="4" customWidth="1"/>
    <col min="1777" max="1779" width="2" style="4" customWidth="1"/>
    <col min="1780" max="1780" width="2.85546875" style="4" customWidth="1"/>
    <col min="1781" max="1781" width="3" style="4" customWidth="1"/>
    <col min="1782" max="1782" width="2.7109375" style="4" customWidth="1"/>
    <col min="1783" max="1783" width="2.42578125" style="4" customWidth="1"/>
    <col min="1784" max="1784" width="3.28515625" style="4" customWidth="1"/>
    <col min="1785" max="1785" width="3.5703125" style="4" customWidth="1"/>
    <col min="1786" max="1786" width="4" style="4" customWidth="1"/>
    <col min="1787" max="1787" width="3.42578125" style="4" customWidth="1"/>
    <col min="1788" max="1788" width="3" style="4" customWidth="1"/>
    <col min="1789" max="2022" width="11.42578125" style="4"/>
    <col min="2023" max="2023" width="44.42578125" style="4" customWidth="1"/>
    <col min="2024" max="2024" width="13" style="4" customWidth="1"/>
    <col min="2025" max="2030" width="2" style="4" customWidth="1"/>
    <col min="2031" max="2031" width="2.42578125" style="4" customWidth="1"/>
    <col min="2032" max="2032" width="3" style="4" customWidth="1"/>
    <col min="2033" max="2035" width="2" style="4" customWidth="1"/>
    <col min="2036" max="2036" width="2.85546875" style="4" customWidth="1"/>
    <col min="2037" max="2037" width="3" style="4" customWidth="1"/>
    <col min="2038" max="2038" width="2.7109375" style="4" customWidth="1"/>
    <col min="2039" max="2039" width="2.42578125" style="4" customWidth="1"/>
    <col min="2040" max="2040" width="3.28515625" style="4" customWidth="1"/>
    <col min="2041" max="2041" width="3.5703125" style="4" customWidth="1"/>
    <col min="2042" max="2042" width="4" style="4" customWidth="1"/>
    <col min="2043" max="2043" width="3.42578125" style="4" customWidth="1"/>
    <col min="2044" max="2044" width="3" style="4" customWidth="1"/>
    <col min="2045" max="2278" width="11.42578125" style="4"/>
    <col min="2279" max="2279" width="44.42578125" style="4" customWidth="1"/>
    <col min="2280" max="2280" width="13" style="4" customWidth="1"/>
    <col min="2281" max="2286" width="2" style="4" customWidth="1"/>
    <col min="2287" max="2287" width="2.42578125" style="4" customWidth="1"/>
    <col min="2288" max="2288" width="3" style="4" customWidth="1"/>
    <col min="2289" max="2291" width="2" style="4" customWidth="1"/>
    <col min="2292" max="2292" width="2.85546875" style="4" customWidth="1"/>
    <col min="2293" max="2293" width="3" style="4" customWidth="1"/>
    <col min="2294" max="2294" width="2.7109375" style="4" customWidth="1"/>
    <col min="2295" max="2295" width="2.42578125" style="4" customWidth="1"/>
    <col min="2296" max="2296" width="3.28515625" style="4" customWidth="1"/>
    <col min="2297" max="2297" width="3.5703125" style="4" customWidth="1"/>
    <col min="2298" max="2298" width="4" style="4" customWidth="1"/>
    <col min="2299" max="2299" width="3.42578125" style="4" customWidth="1"/>
    <col min="2300" max="2300" width="3" style="4" customWidth="1"/>
    <col min="2301" max="2534" width="11.42578125" style="4"/>
    <col min="2535" max="2535" width="44.42578125" style="4" customWidth="1"/>
    <col min="2536" max="2536" width="13" style="4" customWidth="1"/>
    <col min="2537" max="2542" width="2" style="4" customWidth="1"/>
    <col min="2543" max="2543" width="2.42578125" style="4" customWidth="1"/>
    <col min="2544" max="2544" width="3" style="4" customWidth="1"/>
    <col min="2545" max="2547" width="2" style="4" customWidth="1"/>
    <col min="2548" max="2548" width="2.85546875" style="4" customWidth="1"/>
    <col min="2549" max="2549" width="3" style="4" customWidth="1"/>
    <col min="2550" max="2550" width="2.7109375" style="4" customWidth="1"/>
    <col min="2551" max="2551" width="2.42578125" style="4" customWidth="1"/>
    <col min="2552" max="2552" width="3.28515625" style="4" customWidth="1"/>
    <col min="2553" max="2553" width="3.5703125" style="4" customWidth="1"/>
    <col min="2554" max="2554" width="4" style="4" customWidth="1"/>
    <col min="2555" max="2555" width="3.42578125" style="4" customWidth="1"/>
    <col min="2556" max="2556" width="3" style="4" customWidth="1"/>
    <col min="2557" max="2790" width="11.42578125" style="4"/>
    <col min="2791" max="2791" width="44.42578125" style="4" customWidth="1"/>
    <col min="2792" max="2792" width="13" style="4" customWidth="1"/>
    <col min="2793" max="2798" width="2" style="4" customWidth="1"/>
    <col min="2799" max="2799" width="2.42578125" style="4" customWidth="1"/>
    <col min="2800" max="2800" width="3" style="4" customWidth="1"/>
    <col min="2801" max="2803" width="2" style="4" customWidth="1"/>
    <col min="2804" max="2804" width="2.85546875" style="4" customWidth="1"/>
    <col min="2805" max="2805" width="3" style="4" customWidth="1"/>
    <col min="2806" max="2806" width="2.7109375" style="4" customWidth="1"/>
    <col min="2807" max="2807" width="2.42578125" style="4" customWidth="1"/>
    <col min="2808" max="2808" width="3.28515625" style="4" customWidth="1"/>
    <col min="2809" max="2809" width="3.5703125" style="4" customWidth="1"/>
    <col min="2810" max="2810" width="4" style="4" customWidth="1"/>
    <col min="2811" max="2811" width="3.42578125" style="4" customWidth="1"/>
    <col min="2812" max="2812" width="3" style="4" customWidth="1"/>
    <col min="2813" max="3046" width="11.42578125" style="4"/>
    <col min="3047" max="3047" width="44.42578125" style="4" customWidth="1"/>
    <col min="3048" max="3048" width="13" style="4" customWidth="1"/>
    <col min="3049" max="3054" width="2" style="4" customWidth="1"/>
    <col min="3055" max="3055" width="2.42578125" style="4" customWidth="1"/>
    <col min="3056" max="3056" width="3" style="4" customWidth="1"/>
    <col min="3057" max="3059" width="2" style="4" customWidth="1"/>
    <col min="3060" max="3060" width="2.85546875" style="4" customWidth="1"/>
    <col min="3061" max="3061" width="3" style="4" customWidth="1"/>
    <col min="3062" max="3062" width="2.7109375" style="4" customWidth="1"/>
    <col min="3063" max="3063" width="2.42578125" style="4" customWidth="1"/>
    <col min="3064" max="3064" width="3.28515625" style="4" customWidth="1"/>
    <col min="3065" max="3065" width="3.5703125" style="4" customWidth="1"/>
    <col min="3066" max="3066" width="4" style="4" customWidth="1"/>
    <col min="3067" max="3067" width="3.42578125" style="4" customWidth="1"/>
    <col min="3068" max="3068" width="3" style="4" customWidth="1"/>
    <col min="3069" max="3302" width="11.42578125" style="4"/>
    <col min="3303" max="3303" width="44.42578125" style="4" customWidth="1"/>
    <col min="3304" max="3304" width="13" style="4" customWidth="1"/>
    <col min="3305" max="3310" width="2" style="4" customWidth="1"/>
    <col min="3311" max="3311" width="2.42578125" style="4" customWidth="1"/>
    <col min="3312" max="3312" width="3" style="4" customWidth="1"/>
    <col min="3313" max="3315" width="2" style="4" customWidth="1"/>
    <col min="3316" max="3316" width="2.85546875" style="4" customWidth="1"/>
    <col min="3317" max="3317" width="3" style="4" customWidth="1"/>
    <col min="3318" max="3318" width="2.7109375" style="4" customWidth="1"/>
    <col min="3319" max="3319" width="2.42578125" style="4" customWidth="1"/>
    <col min="3320" max="3320" width="3.28515625" style="4" customWidth="1"/>
    <col min="3321" max="3321" width="3.5703125" style="4" customWidth="1"/>
    <col min="3322" max="3322" width="4" style="4" customWidth="1"/>
    <col min="3323" max="3323" width="3.42578125" style="4" customWidth="1"/>
    <col min="3324" max="3324" width="3" style="4" customWidth="1"/>
    <col min="3325" max="3558" width="11.42578125" style="4"/>
    <col min="3559" max="3559" width="44.42578125" style="4" customWidth="1"/>
    <col min="3560" max="3560" width="13" style="4" customWidth="1"/>
    <col min="3561" max="3566" width="2" style="4" customWidth="1"/>
    <col min="3567" max="3567" width="2.42578125" style="4" customWidth="1"/>
    <col min="3568" max="3568" width="3" style="4" customWidth="1"/>
    <col min="3569" max="3571" width="2" style="4" customWidth="1"/>
    <col min="3572" max="3572" width="2.85546875" style="4" customWidth="1"/>
    <col min="3573" max="3573" width="3" style="4" customWidth="1"/>
    <col min="3574" max="3574" width="2.7109375" style="4" customWidth="1"/>
    <col min="3575" max="3575" width="2.42578125" style="4" customWidth="1"/>
    <col min="3576" max="3576" width="3.28515625" style="4" customWidth="1"/>
    <col min="3577" max="3577" width="3.5703125" style="4" customWidth="1"/>
    <col min="3578" max="3578" width="4" style="4" customWidth="1"/>
    <col min="3579" max="3579" width="3.42578125" style="4" customWidth="1"/>
    <col min="3580" max="3580" width="3" style="4" customWidth="1"/>
    <col min="3581" max="3814" width="11.42578125" style="4"/>
    <col min="3815" max="3815" width="44.42578125" style="4" customWidth="1"/>
    <col min="3816" max="3816" width="13" style="4" customWidth="1"/>
    <col min="3817" max="3822" width="2" style="4" customWidth="1"/>
    <col min="3823" max="3823" width="2.42578125" style="4" customWidth="1"/>
    <col min="3824" max="3824" width="3" style="4" customWidth="1"/>
    <col min="3825" max="3827" width="2" style="4" customWidth="1"/>
    <col min="3828" max="3828" width="2.85546875" style="4" customWidth="1"/>
    <col min="3829" max="3829" width="3" style="4" customWidth="1"/>
    <col min="3830" max="3830" width="2.7109375" style="4" customWidth="1"/>
    <col min="3831" max="3831" width="2.42578125" style="4" customWidth="1"/>
    <col min="3832" max="3832" width="3.28515625" style="4" customWidth="1"/>
    <col min="3833" max="3833" width="3.5703125" style="4" customWidth="1"/>
    <col min="3834" max="3834" width="4" style="4" customWidth="1"/>
    <col min="3835" max="3835" width="3.42578125" style="4" customWidth="1"/>
    <col min="3836" max="3836" width="3" style="4" customWidth="1"/>
    <col min="3837" max="4070" width="11.42578125" style="4"/>
    <col min="4071" max="4071" width="44.42578125" style="4" customWidth="1"/>
    <col min="4072" max="4072" width="13" style="4" customWidth="1"/>
    <col min="4073" max="4078" width="2" style="4" customWidth="1"/>
    <col min="4079" max="4079" width="2.42578125" style="4" customWidth="1"/>
    <col min="4080" max="4080" width="3" style="4" customWidth="1"/>
    <col min="4081" max="4083" width="2" style="4" customWidth="1"/>
    <col min="4084" max="4084" width="2.85546875" style="4" customWidth="1"/>
    <col min="4085" max="4085" width="3" style="4" customWidth="1"/>
    <col min="4086" max="4086" width="2.7109375" style="4" customWidth="1"/>
    <col min="4087" max="4087" width="2.42578125" style="4" customWidth="1"/>
    <col min="4088" max="4088" width="3.28515625" style="4" customWidth="1"/>
    <col min="4089" max="4089" width="3.5703125" style="4" customWidth="1"/>
    <col min="4090" max="4090" width="4" style="4" customWidth="1"/>
    <col min="4091" max="4091" width="3.42578125" style="4" customWidth="1"/>
    <col min="4092" max="4092" width="3" style="4" customWidth="1"/>
    <col min="4093" max="4326" width="11.42578125" style="4"/>
    <col min="4327" max="4327" width="44.42578125" style="4" customWidth="1"/>
    <col min="4328" max="4328" width="13" style="4" customWidth="1"/>
    <col min="4329" max="4334" width="2" style="4" customWidth="1"/>
    <col min="4335" max="4335" width="2.42578125" style="4" customWidth="1"/>
    <col min="4336" max="4336" width="3" style="4" customWidth="1"/>
    <col min="4337" max="4339" width="2" style="4" customWidth="1"/>
    <col min="4340" max="4340" width="2.85546875" style="4" customWidth="1"/>
    <col min="4341" max="4341" width="3" style="4" customWidth="1"/>
    <col min="4342" max="4342" width="2.7109375" style="4" customWidth="1"/>
    <col min="4343" max="4343" width="2.42578125" style="4" customWidth="1"/>
    <col min="4344" max="4344" width="3.28515625" style="4" customWidth="1"/>
    <col min="4345" max="4345" width="3.5703125" style="4" customWidth="1"/>
    <col min="4346" max="4346" width="4" style="4" customWidth="1"/>
    <col min="4347" max="4347" width="3.42578125" style="4" customWidth="1"/>
    <col min="4348" max="4348" width="3" style="4" customWidth="1"/>
    <col min="4349" max="4582" width="11.42578125" style="4"/>
    <col min="4583" max="4583" width="44.42578125" style="4" customWidth="1"/>
    <col min="4584" max="4584" width="13" style="4" customWidth="1"/>
    <col min="4585" max="4590" width="2" style="4" customWidth="1"/>
    <col min="4591" max="4591" width="2.42578125" style="4" customWidth="1"/>
    <col min="4592" max="4592" width="3" style="4" customWidth="1"/>
    <col min="4593" max="4595" width="2" style="4" customWidth="1"/>
    <col min="4596" max="4596" width="2.85546875" style="4" customWidth="1"/>
    <col min="4597" max="4597" width="3" style="4" customWidth="1"/>
    <col min="4598" max="4598" width="2.7109375" style="4" customWidth="1"/>
    <col min="4599" max="4599" width="2.42578125" style="4" customWidth="1"/>
    <col min="4600" max="4600" width="3.28515625" style="4" customWidth="1"/>
    <col min="4601" max="4601" width="3.5703125" style="4" customWidth="1"/>
    <col min="4602" max="4602" width="4" style="4" customWidth="1"/>
    <col min="4603" max="4603" width="3.42578125" style="4" customWidth="1"/>
    <col min="4604" max="4604" width="3" style="4" customWidth="1"/>
    <col min="4605" max="4838" width="11.42578125" style="4"/>
    <col min="4839" max="4839" width="44.42578125" style="4" customWidth="1"/>
    <col min="4840" max="4840" width="13" style="4" customWidth="1"/>
    <col min="4841" max="4846" width="2" style="4" customWidth="1"/>
    <col min="4847" max="4847" width="2.42578125" style="4" customWidth="1"/>
    <col min="4848" max="4848" width="3" style="4" customWidth="1"/>
    <col min="4849" max="4851" width="2" style="4" customWidth="1"/>
    <col min="4852" max="4852" width="2.85546875" style="4" customWidth="1"/>
    <col min="4853" max="4853" width="3" style="4" customWidth="1"/>
    <col min="4854" max="4854" width="2.7109375" style="4" customWidth="1"/>
    <col min="4855" max="4855" width="2.42578125" style="4" customWidth="1"/>
    <col min="4856" max="4856" width="3.28515625" style="4" customWidth="1"/>
    <col min="4857" max="4857" width="3.5703125" style="4" customWidth="1"/>
    <col min="4858" max="4858" width="4" style="4" customWidth="1"/>
    <col min="4859" max="4859" width="3.42578125" style="4" customWidth="1"/>
    <col min="4860" max="4860" width="3" style="4" customWidth="1"/>
    <col min="4861" max="5094" width="11.42578125" style="4"/>
    <col min="5095" max="5095" width="44.42578125" style="4" customWidth="1"/>
    <col min="5096" max="5096" width="13" style="4" customWidth="1"/>
    <col min="5097" max="5102" width="2" style="4" customWidth="1"/>
    <col min="5103" max="5103" width="2.42578125" style="4" customWidth="1"/>
    <col min="5104" max="5104" width="3" style="4" customWidth="1"/>
    <col min="5105" max="5107" width="2" style="4" customWidth="1"/>
    <col min="5108" max="5108" width="2.85546875" style="4" customWidth="1"/>
    <col min="5109" max="5109" width="3" style="4" customWidth="1"/>
    <col min="5110" max="5110" width="2.7109375" style="4" customWidth="1"/>
    <col min="5111" max="5111" width="2.42578125" style="4" customWidth="1"/>
    <col min="5112" max="5112" width="3.28515625" style="4" customWidth="1"/>
    <col min="5113" max="5113" width="3.5703125" style="4" customWidth="1"/>
    <col min="5114" max="5114" width="4" style="4" customWidth="1"/>
    <col min="5115" max="5115" width="3.42578125" style="4" customWidth="1"/>
    <col min="5116" max="5116" width="3" style="4" customWidth="1"/>
    <col min="5117" max="5350" width="11.42578125" style="4"/>
    <col min="5351" max="5351" width="44.42578125" style="4" customWidth="1"/>
    <col min="5352" max="5352" width="13" style="4" customWidth="1"/>
    <col min="5353" max="5358" width="2" style="4" customWidth="1"/>
    <col min="5359" max="5359" width="2.42578125" style="4" customWidth="1"/>
    <col min="5360" max="5360" width="3" style="4" customWidth="1"/>
    <col min="5361" max="5363" width="2" style="4" customWidth="1"/>
    <col min="5364" max="5364" width="2.85546875" style="4" customWidth="1"/>
    <col min="5365" max="5365" width="3" style="4" customWidth="1"/>
    <col min="5366" max="5366" width="2.7109375" style="4" customWidth="1"/>
    <col min="5367" max="5367" width="2.42578125" style="4" customWidth="1"/>
    <col min="5368" max="5368" width="3.28515625" style="4" customWidth="1"/>
    <col min="5369" max="5369" width="3.5703125" style="4" customWidth="1"/>
    <col min="5370" max="5370" width="4" style="4" customWidth="1"/>
    <col min="5371" max="5371" width="3.42578125" style="4" customWidth="1"/>
    <col min="5372" max="5372" width="3" style="4" customWidth="1"/>
    <col min="5373" max="5606" width="11.42578125" style="4"/>
    <col min="5607" max="5607" width="44.42578125" style="4" customWidth="1"/>
    <col min="5608" max="5608" width="13" style="4" customWidth="1"/>
    <col min="5609" max="5614" width="2" style="4" customWidth="1"/>
    <col min="5615" max="5615" width="2.42578125" style="4" customWidth="1"/>
    <col min="5616" max="5616" width="3" style="4" customWidth="1"/>
    <col min="5617" max="5619" width="2" style="4" customWidth="1"/>
    <col min="5620" max="5620" width="2.85546875" style="4" customWidth="1"/>
    <col min="5621" max="5621" width="3" style="4" customWidth="1"/>
    <col min="5622" max="5622" width="2.7109375" style="4" customWidth="1"/>
    <col min="5623" max="5623" width="2.42578125" style="4" customWidth="1"/>
    <col min="5624" max="5624" width="3.28515625" style="4" customWidth="1"/>
    <col min="5625" max="5625" width="3.5703125" style="4" customWidth="1"/>
    <col min="5626" max="5626" width="4" style="4" customWidth="1"/>
    <col min="5627" max="5627" width="3.42578125" style="4" customWidth="1"/>
    <col min="5628" max="5628" width="3" style="4" customWidth="1"/>
    <col min="5629" max="5862" width="11.42578125" style="4"/>
    <col min="5863" max="5863" width="44.42578125" style="4" customWidth="1"/>
    <col min="5864" max="5864" width="13" style="4" customWidth="1"/>
    <col min="5865" max="5870" width="2" style="4" customWidth="1"/>
    <col min="5871" max="5871" width="2.42578125" style="4" customWidth="1"/>
    <col min="5872" max="5872" width="3" style="4" customWidth="1"/>
    <col min="5873" max="5875" width="2" style="4" customWidth="1"/>
    <col min="5876" max="5876" width="2.85546875" style="4" customWidth="1"/>
    <col min="5877" max="5877" width="3" style="4" customWidth="1"/>
    <col min="5878" max="5878" width="2.7109375" style="4" customWidth="1"/>
    <col min="5879" max="5879" width="2.42578125" style="4" customWidth="1"/>
    <col min="5880" max="5880" width="3.28515625" style="4" customWidth="1"/>
    <col min="5881" max="5881" width="3.5703125" style="4" customWidth="1"/>
    <col min="5882" max="5882" width="4" style="4" customWidth="1"/>
    <col min="5883" max="5883" width="3.42578125" style="4" customWidth="1"/>
    <col min="5884" max="5884" width="3" style="4" customWidth="1"/>
    <col min="5885" max="6118" width="11.42578125" style="4"/>
    <col min="6119" max="6119" width="44.42578125" style="4" customWidth="1"/>
    <col min="6120" max="6120" width="13" style="4" customWidth="1"/>
    <col min="6121" max="6126" width="2" style="4" customWidth="1"/>
    <col min="6127" max="6127" width="2.42578125" style="4" customWidth="1"/>
    <col min="6128" max="6128" width="3" style="4" customWidth="1"/>
    <col min="6129" max="6131" width="2" style="4" customWidth="1"/>
    <col min="6132" max="6132" width="2.85546875" style="4" customWidth="1"/>
    <col min="6133" max="6133" width="3" style="4" customWidth="1"/>
    <col min="6134" max="6134" width="2.7109375" style="4" customWidth="1"/>
    <col min="6135" max="6135" width="2.42578125" style="4" customWidth="1"/>
    <col min="6136" max="6136" width="3.28515625" style="4" customWidth="1"/>
    <col min="6137" max="6137" width="3.5703125" style="4" customWidth="1"/>
    <col min="6138" max="6138" width="4" style="4" customWidth="1"/>
    <col min="6139" max="6139" width="3.42578125" style="4" customWidth="1"/>
    <col min="6140" max="6140" width="3" style="4" customWidth="1"/>
    <col min="6141" max="6374" width="11.42578125" style="4"/>
    <col min="6375" max="6375" width="44.42578125" style="4" customWidth="1"/>
    <col min="6376" max="6376" width="13" style="4" customWidth="1"/>
    <col min="6377" max="6382" width="2" style="4" customWidth="1"/>
    <col min="6383" max="6383" width="2.42578125" style="4" customWidth="1"/>
    <col min="6384" max="6384" width="3" style="4" customWidth="1"/>
    <col min="6385" max="6387" width="2" style="4" customWidth="1"/>
    <col min="6388" max="6388" width="2.85546875" style="4" customWidth="1"/>
    <col min="6389" max="6389" width="3" style="4" customWidth="1"/>
    <col min="6390" max="6390" width="2.7109375" style="4" customWidth="1"/>
    <col min="6391" max="6391" width="2.42578125" style="4" customWidth="1"/>
    <col min="6392" max="6392" width="3.28515625" style="4" customWidth="1"/>
    <col min="6393" max="6393" width="3.5703125" style="4" customWidth="1"/>
    <col min="6394" max="6394" width="4" style="4" customWidth="1"/>
    <col min="6395" max="6395" width="3.42578125" style="4" customWidth="1"/>
    <col min="6396" max="6396" width="3" style="4" customWidth="1"/>
    <col min="6397" max="6630" width="11.42578125" style="4"/>
    <col min="6631" max="6631" width="44.42578125" style="4" customWidth="1"/>
    <col min="6632" max="6632" width="13" style="4" customWidth="1"/>
    <col min="6633" max="6638" width="2" style="4" customWidth="1"/>
    <col min="6639" max="6639" width="2.42578125" style="4" customWidth="1"/>
    <col min="6640" max="6640" width="3" style="4" customWidth="1"/>
    <col min="6641" max="6643" width="2" style="4" customWidth="1"/>
    <col min="6644" max="6644" width="2.85546875" style="4" customWidth="1"/>
    <col min="6645" max="6645" width="3" style="4" customWidth="1"/>
    <col min="6646" max="6646" width="2.7109375" style="4" customWidth="1"/>
    <col min="6647" max="6647" width="2.42578125" style="4" customWidth="1"/>
    <col min="6648" max="6648" width="3.28515625" style="4" customWidth="1"/>
    <col min="6649" max="6649" width="3.5703125" style="4" customWidth="1"/>
    <col min="6650" max="6650" width="4" style="4" customWidth="1"/>
    <col min="6651" max="6651" width="3.42578125" style="4" customWidth="1"/>
    <col min="6652" max="6652" width="3" style="4" customWidth="1"/>
    <col min="6653" max="6886" width="11.42578125" style="4"/>
    <col min="6887" max="6887" width="44.42578125" style="4" customWidth="1"/>
    <col min="6888" max="6888" width="13" style="4" customWidth="1"/>
    <col min="6889" max="6894" width="2" style="4" customWidth="1"/>
    <col min="6895" max="6895" width="2.42578125" style="4" customWidth="1"/>
    <col min="6896" max="6896" width="3" style="4" customWidth="1"/>
    <col min="6897" max="6899" width="2" style="4" customWidth="1"/>
    <col min="6900" max="6900" width="2.85546875" style="4" customWidth="1"/>
    <col min="6901" max="6901" width="3" style="4" customWidth="1"/>
    <col min="6902" max="6902" width="2.7109375" style="4" customWidth="1"/>
    <col min="6903" max="6903" width="2.42578125" style="4" customWidth="1"/>
    <col min="6904" max="6904" width="3.28515625" style="4" customWidth="1"/>
    <col min="6905" max="6905" width="3.5703125" style="4" customWidth="1"/>
    <col min="6906" max="6906" width="4" style="4" customWidth="1"/>
    <col min="6907" max="6907" width="3.42578125" style="4" customWidth="1"/>
    <col min="6908" max="6908" width="3" style="4" customWidth="1"/>
    <col min="6909" max="7142" width="11.42578125" style="4"/>
    <col min="7143" max="7143" width="44.42578125" style="4" customWidth="1"/>
    <col min="7144" max="7144" width="13" style="4" customWidth="1"/>
    <col min="7145" max="7150" width="2" style="4" customWidth="1"/>
    <col min="7151" max="7151" width="2.42578125" style="4" customWidth="1"/>
    <col min="7152" max="7152" width="3" style="4" customWidth="1"/>
    <col min="7153" max="7155" width="2" style="4" customWidth="1"/>
    <col min="7156" max="7156" width="2.85546875" style="4" customWidth="1"/>
    <col min="7157" max="7157" width="3" style="4" customWidth="1"/>
    <col min="7158" max="7158" width="2.7109375" style="4" customWidth="1"/>
    <col min="7159" max="7159" width="2.42578125" style="4" customWidth="1"/>
    <col min="7160" max="7160" width="3.28515625" style="4" customWidth="1"/>
    <col min="7161" max="7161" width="3.5703125" style="4" customWidth="1"/>
    <col min="7162" max="7162" width="4" style="4" customWidth="1"/>
    <col min="7163" max="7163" width="3.42578125" style="4" customWidth="1"/>
    <col min="7164" max="7164" width="3" style="4" customWidth="1"/>
    <col min="7165" max="7398" width="11.42578125" style="4"/>
    <col min="7399" max="7399" width="44.42578125" style="4" customWidth="1"/>
    <col min="7400" max="7400" width="13" style="4" customWidth="1"/>
    <col min="7401" max="7406" width="2" style="4" customWidth="1"/>
    <col min="7407" max="7407" width="2.42578125" style="4" customWidth="1"/>
    <col min="7408" max="7408" width="3" style="4" customWidth="1"/>
    <col min="7409" max="7411" width="2" style="4" customWidth="1"/>
    <col min="7412" max="7412" width="2.85546875" style="4" customWidth="1"/>
    <col min="7413" max="7413" width="3" style="4" customWidth="1"/>
    <col min="7414" max="7414" width="2.7109375" style="4" customWidth="1"/>
    <col min="7415" max="7415" width="2.42578125" style="4" customWidth="1"/>
    <col min="7416" max="7416" width="3.28515625" style="4" customWidth="1"/>
    <col min="7417" max="7417" width="3.5703125" style="4" customWidth="1"/>
    <col min="7418" max="7418" width="4" style="4" customWidth="1"/>
    <col min="7419" max="7419" width="3.42578125" style="4" customWidth="1"/>
    <col min="7420" max="7420" width="3" style="4" customWidth="1"/>
    <col min="7421" max="7654" width="11.42578125" style="4"/>
    <col min="7655" max="7655" width="44.42578125" style="4" customWidth="1"/>
    <col min="7656" max="7656" width="13" style="4" customWidth="1"/>
    <col min="7657" max="7662" width="2" style="4" customWidth="1"/>
    <col min="7663" max="7663" width="2.42578125" style="4" customWidth="1"/>
    <col min="7664" max="7664" width="3" style="4" customWidth="1"/>
    <col min="7665" max="7667" width="2" style="4" customWidth="1"/>
    <col min="7668" max="7668" width="2.85546875" style="4" customWidth="1"/>
    <col min="7669" max="7669" width="3" style="4" customWidth="1"/>
    <col min="7670" max="7670" width="2.7109375" style="4" customWidth="1"/>
    <col min="7671" max="7671" width="2.42578125" style="4" customWidth="1"/>
    <col min="7672" max="7672" width="3.28515625" style="4" customWidth="1"/>
    <col min="7673" max="7673" width="3.5703125" style="4" customWidth="1"/>
    <col min="7674" max="7674" width="4" style="4" customWidth="1"/>
    <col min="7675" max="7675" width="3.42578125" style="4" customWidth="1"/>
    <col min="7676" max="7676" width="3" style="4" customWidth="1"/>
    <col min="7677" max="7910" width="11.42578125" style="4"/>
    <col min="7911" max="7911" width="44.42578125" style="4" customWidth="1"/>
    <col min="7912" max="7912" width="13" style="4" customWidth="1"/>
    <col min="7913" max="7918" width="2" style="4" customWidth="1"/>
    <col min="7919" max="7919" width="2.42578125" style="4" customWidth="1"/>
    <col min="7920" max="7920" width="3" style="4" customWidth="1"/>
    <col min="7921" max="7923" width="2" style="4" customWidth="1"/>
    <col min="7924" max="7924" width="2.85546875" style="4" customWidth="1"/>
    <col min="7925" max="7925" width="3" style="4" customWidth="1"/>
    <col min="7926" max="7926" width="2.7109375" style="4" customWidth="1"/>
    <col min="7927" max="7927" width="2.42578125" style="4" customWidth="1"/>
    <col min="7928" max="7928" width="3.28515625" style="4" customWidth="1"/>
    <col min="7929" max="7929" width="3.5703125" style="4" customWidth="1"/>
    <col min="7930" max="7930" width="4" style="4" customWidth="1"/>
    <col min="7931" max="7931" width="3.42578125" style="4" customWidth="1"/>
    <col min="7932" max="7932" width="3" style="4" customWidth="1"/>
    <col min="7933" max="8166" width="11.42578125" style="4"/>
    <col min="8167" max="8167" width="44.42578125" style="4" customWidth="1"/>
    <col min="8168" max="8168" width="13" style="4" customWidth="1"/>
    <col min="8169" max="8174" width="2" style="4" customWidth="1"/>
    <col min="8175" max="8175" width="2.42578125" style="4" customWidth="1"/>
    <col min="8176" max="8176" width="3" style="4" customWidth="1"/>
    <col min="8177" max="8179" width="2" style="4" customWidth="1"/>
    <col min="8180" max="8180" width="2.85546875" style="4" customWidth="1"/>
    <col min="8181" max="8181" width="3" style="4" customWidth="1"/>
    <col min="8182" max="8182" width="2.7109375" style="4" customWidth="1"/>
    <col min="8183" max="8183" width="2.42578125" style="4" customWidth="1"/>
    <col min="8184" max="8184" width="3.28515625" style="4" customWidth="1"/>
    <col min="8185" max="8185" width="3.5703125" style="4" customWidth="1"/>
    <col min="8186" max="8186" width="4" style="4" customWidth="1"/>
    <col min="8187" max="8187" width="3.42578125" style="4" customWidth="1"/>
    <col min="8188" max="8188" width="3" style="4" customWidth="1"/>
    <col min="8189" max="8422" width="11.42578125" style="4"/>
    <col min="8423" max="8423" width="44.42578125" style="4" customWidth="1"/>
    <col min="8424" max="8424" width="13" style="4" customWidth="1"/>
    <col min="8425" max="8430" width="2" style="4" customWidth="1"/>
    <col min="8431" max="8431" width="2.42578125" style="4" customWidth="1"/>
    <col min="8432" max="8432" width="3" style="4" customWidth="1"/>
    <col min="8433" max="8435" width="2" style="4" customWidth="1"/>
    <col min="8436" max="8436" width="2.85546875" style="4" customWidth="1"/>
    <col min="8437" max="8437" width="3" style="4" customWidth="1"/>
    <col min="8438" max="8438" width="2.7109375" style="4" customWidth="1"/>
    <col min="8439" max="8439" width="2.42578125" style="4" customWidth="1"/>
    <col min="8440" max="8440" width="3.28515625" style="4" customWidth="1"/>
    <col min="8441" max="8441" width="3.5703125" style="4" customWidth="1"/>
    <col min="8442" max="8442" width="4" style="4" customWidth="1"/>
    <col min="8443" max="8443" width="3.42578125" style="4" customWidth="1"/>
    <col min="8444" max="8444" width="3" style="4" customWidth="1"/>
    <col min="8445" max="8678" width="11.42578125" style="4"/>
    <col min="8679" max="8679" width="44.42578125" style="4" customWidth="1"/>
    <col min="8680" max="8680" width="13" style="4" customWidth="1"/>
    <col min="8681" max="8686" width="2" style="4" customWidth="1"/>
    <col min="8687" max="8687" width="2.42578125" style="4" customWidth="1"/>
    <col min="8688" max="8688" width="3" style="4" customWidth="1"/>
    <col min="8689" max="8691" width="2" style="4" customWidth="1"/>
    <col min="8692" max="8692" width="2.85546875" style="4" customWidth="1"/>
    <col min="8693" max="8693" width="3" style="4" customWidth="1"/>
    <col min="8694" max="8694" width="2.7109375" style="4" customWidth="1"/>
    <col min="8695" max="8695" width="2.42578125" style="4" customWidth="1"/>
    <col min="8696" max="8696" width="3.28515625" style="4" customWidth="1"/>
    <col min="8697" max="8697" width="3.5703125" style="4" customWidth="1"/>
    <col min="8698" max="8698" width="4" style="4" customWidth="1"/>
    <col min="8699" max="8699" width="3.42578125" style="4" customWidth="1"/>
    <col min="8700" max="8700" width="3" style="4" customWidth="1"/>
    <col min="8701" max="8934" width="11.42578125" style="4"/>
    <col min="8935" max="8935" width="44.42578125" style="4" customWidth="1"/>
    <col min="8936" max="8936" width="13" style="4" customWidth="1"/>
    <col min="8937" max="8942" width="2" style="4" customWidth="1"/>
    <col min="8943" max="8943" width="2.42578125" style="4" customWidth="1"/>
    <col min="8944" max="8944" width="3" style="4" customWidth="1"/>
    <col min="8945" max="8947" width="2" style="4" customWidth="1"/>
    <col min="8948" max="8948" width="2.85546875" style="4" customWidth="1"/>
    <col min="8949" max="8949" width="3" style="4" customWidth="1"/>
    <col min="8950" max="8950" width="2.7109375" style="4" customWidth="1"/>
    <col min="8951" max="8951" width="2.42578125" style="4" customWidth="1"/>
    <col min="8952" max="8952" width="3.28515625" style="4" customWidth="1"/>
    <col min="8953" max="8953" width="3.5703125" style="4" customWidth="1"/>
    <col min="8954" max="8954" width="4" style="4" customWidth="1"/>
    <col min="8955" max="8955" width="3.42578125" style="4" customWidth="1"/>
    <col min="8956" max="8956" width="3" style="4" customWidth="1"/>
    <col min="8957" max="9190" width="11.42578125" style="4"/>
    <col min="9191" max="9191" width="44.42578125" style="4" customWidth="1"/>
    <col min="9192" max="9192" width="13" style="4" customWidth="1"/>
    <col min="9193" max="9198" width="2" style="4" customWidth="1"/>
    <col min="9199" max="9199" width="2.42578125" style="4" customWidth="1"/>
    <col min="9200" max="9200" width="3" style="4" customWidth="1"/>
    <col min="9201" max="9203" width="2" style="4" customWidth="1"/>
    <col min="9204" max="9204" width="2.85546875" style="4" customWidth="1"/>
    <col min="9205" max="9205" width="3" style="4" customWidth="1"/>
    <col min="9206" max="9206" width="2.7109375" style="4" customWidth="1"/>
    <col min="9207" max="9207" width="2.42578125" style="4" customWidth="1"/>
    <col min="9208" max="9208" width="3.28515625" style="4" customWidth="1"/>
    <col min="9209" max="9209" width="3.5703125" style="4" customWidth="1"/>
    <col min="9210" max="9210" width="4" style="4" customWidth="1"/>
    <col min="9211" max="9211" width="3.42578125" style="4" customWidth="1"/>
    <col min="9212" max="9212" width="3" style="4" customWidth="1"/>
    <col min="9213" max="9446" width="11.42578125" style="4"/>
    <col min="9447" max="9447" width="44.42578125" style="4" customWidth="1"/>
    <col min="9448" max="9448" width="13" style="4" customWidth="1"/>
    <col min="9449" max="9454" width="2" style="4" customWidth="1"/>
    <col min="9455" max="9455" width="2.42578125" style="4" customWidth="1"/>
    <col min="9456" max="9456" width="3" style="4" customWidth="1"/>
    <col min="9457" max="9459" width="2" style="4" customWidth="1"/>
    <col min="9460" max="9460" width="2.85546875" style="4" customWidth="1"/>
    <col min="9461" max="9461" width="3" style="4" customWidth="1"/>
    <col min="9462" max="9462" width="2.7109375" style="4" customWidth="1"/>
    <col min="9463" max="9463" width="2.42578125" style="4" customWidth="1"/>
    <col min="9464" max="9464" width="3.28515625" style="4" customWidth="1"/>
    <col min="9465" max="9465" width="3.5703125" style="4" customWidth="1"/>
    <col min="9466" max="9466" width="4" style="4" customWidth="1"/>
    <col min="9467" max="9467" width="3.42578125" style="4" customWidth="1"/>
    <col min="9468" max="9468" width="3" style="4" customWidth="1"/>
    <col min="9469" max="9702" width="11.42578125" style="4"/>
    <col min="9703" max="9703" width="44.42578125" style="4" customWidth="1"/>
    <col min="9704" max="9704" width="13" style="4" customWidth="1"/>
    <col min="9705" max="9710" width="2" style="4" customWidth="1"/>
    <col min="9711" max="9711" width="2.42578125" style="4" customWidth="1"/>
    <col min="9712" max="9712" width="3" style="4" customWidth="1"/>
    <col min="9713" max="9715" width="2" style="4" customWidth="1"/>
    <col min="9716" max="9716" width="2.85546875" style="4" customWidth="1"/>
    <col min="9717" max="9717" width="3" style="4" customWidth="1"/>
    <col min="9718" max="9718" width="2.7109375" style="4" customWidth="1"/>
    <col min="9719" max="9719" width="2.42578125" style="4" customWidth="1"/>
    <col min="9720" max="9720" width="3.28515625" style="4" customWidth="1"/>
    <col min="9721" max="9721" width="3.5703125" style="4" customWidth="1"/>
    <col min="9722" max="9722" width="4" style="4" customWidth="1"/>
    <col min="9723" max="9723" width="3.42578125" style="4" customWidth="1"/>
    <col min="9724" max="9724" width="3" style="4" customWidth="1"/>
    <col min="9725" max="9958" width="11.42578125" style="4"/>
    <col min="9959" max="9959" width="44.42578125" style="4" customWidth="1"/>
    <col min="9960" max="9960" width="13" style="4" customWidth="1"/>
    <col min="9961" max="9966" width="2" style="4" customWidth="1"/>
    <col min="9967" max="9967" width="2.42578125" style="4" customWidth="1"/>
    <col min="9968" max="9968" width="3" style="4" customWidth="1"/>
    <col min="9969" max="9971" width="2" style="4" customWidth="1"/>
    <col min="9972" max="9972" width="2.85546875" style="4" customWidth="1"/>
    <col min="9973" max="9973" width="3" style="4" customWidth="1"/>
    <col min="9974" max="9974" width="2.7109375" style="4" customWidth="1"/>
    <col min="9975" max="9975" width="2.42578125" style="4" customWidth="1"/>
    <col min="9976" max="9976" width="3.28515625" style="4" customWidth="1"/>
    <col min="9977" max="9977" width="3.5703125" style="4" customWidth="1"/>
    <col min="9978" max="9978" width="4" style="4" customWidth="1"/>
    <col min="9979" max="9979" width="3.42578125" style="4" customWidth="1"/>
    <col min="9980" max="9980" width="3" style="4" customWidth="1"/>
    <col min="9981" max="10214" width="11.42578125" style="4"/>
    <col min="10215" max="10215" width="44.42578125" style="4" customWidth="1"/>
    <col min="10216" max="10216" width="13" style="4" customWidth="1"/>
    <col min="10217" max="10222" width="2" style="4" customWidth="1"/>
    <col min="10223" max="10223" width="2.42578125" style="4" customWidth="1"/>
    <col min="10224" max="10224" width="3" style="4" customWidth="1"/>
    <col min="10225" max="10227" width="2" style="4" customWidth="1"/>
    <col min="10228" max="10228" width="2.85546875" style="4" customWidth="1"/>
    <col min="10229" max="10229" width="3" style="4" customWidth="1"/>
    <col min="10230" max="10230" width="2.7109375" style="4" customWidth="1"/>
    <col min="10231" max="10231" width="2.42578125" style="4" customWidth="1"/>
    <col min="10232" max="10232" width="3.28515625" style="4" customWidth="1"/>
    <col min="10233" max="10233" width="3.5703125" style="4" customWidth="1"/>
    <col min="10234" max="10234" width="4" style="4" customWidth="1"/>
    <col min="10235" max="10235" width="3.42578125" style="4" customWidth="1"/>
    <col min="10236" max="10236" width="3" style="4" customWidth="1"/>
    <col min="10237" max="10470" width="11.42578125" style="4"/>
    <col min="10471" max="10471" width="44.42578125" style="4" customWidth="1"/>
    <col min="10472" max="10472" width="13" style="4" customWidth="1"/>
    <col min="10473" max="10478" width="2" style="4" customWidth="1"/>
    <col min="10479" max="10479" width="2.42578125" style="4" customWidth="1"/>
    <col min="10480" max="10480" width="3" style="4" customWidth="1"/>
    <col min="10481" max="10483" width="2" style="4" customWidth="1"/>
    <col min="10484" max="10484" width="2.85546875" style="4" customWidth="1"/>
    <col min="10485" max="10485" width="3" style="4" customWidth="1"/>
    <col min="10486" max="10486" width="2.7109375" style="4" customWidth="1"/>
    <col min="10487" max="10487" width="2.42578125" style="4" customWidth="1"/>
    <col min="10488" max="10488" width="3.28515625" style="4" customWidth="1"/>
    <col min="10489" max="10489" width="3.5703125" style="4" customWidth="1"/>
    <col min="10490" max="10490" width="4" style="4" customWidth="1"/>
    <col min="10491" max="10491" width="3.42578125" style="4" customWidth="1"/>
    <col min="10492" max="10492" width="3" style="4" customWidth="1"/>
    <col min="10493" max="10726" width="11.42578125" style="4"/>
    <col min="10727" max="10727" width="44.42578125" style="4" customWidth="1"/>
    <col min="10728" max="10728" width="13" style="4" customWidth="1"/>
    <col min="10729" max="10734" width="2" style="4" customWidth="1"/>
    <col min="10735" max="10735" width="2.42578125" style="4" customWidth="1"/>
    <col min="10736" max="10736" width="3" style="4" customWidth="1"/>
    <col min="10737" max="10739" width="2" style="4" customWidth="1"/>
    <col min="10740" max="10740" width="2.85546875" style="4" customWidth="1"/>
    <col min="10741" max="10741" width="3" style="4" customWidth="1"/>
    <col min="10742" max="10742" width="2.7109375" style="4" customWidth="1"/>
    <col min="10743" max="10743" width="2.42578125" style="4" customWidth="1"/>
    <col min="10744" max="10744" width="3.28515625" style="4" customWidth="1"/>
    <col min="10745" max="10745" width="3.5703125" style="4" customWidth="1"/>
    <col min="10746" max="10746" width="4" style="4" customWidth="1"/>
    <col min="10747" max="10747" width="3.42578125" style="4" customWidth="1"/>
    <col min="10748" max="10748" width="3" style="4" customWidth="1"/>
    <col min="10749" max="10982" width="11.42578125" style="4"/>
    <col min="10983" max="10983" width="44.42578125" style="4" customWidth="1"/>
    <col min="10984" max="10984" width="13" style="4" customWidth="1"/>
    <col min="10985" max="10990" width="2" style="4" customWidth="1"/>
    <col min="10991" max="10991" width="2.42578125" style="4" customWidth="1"/>
    <col min="10992" max="10992" width="3" style="4" customWidth="1"/>
    <col min="10993" max="10995" width="2" style="4" customWidth="1"/>
    <col min="10996" max="10996" width="2.85546875" style="4" customWidth="1"/>
    <col min="10997" max="10997" width="3" style="4" customWidth="1"/>
    <col min="10998" max="10998" width="2.7109375" style="4" customWidth="1"/>
    <col min="10999" max="10999" width="2.42578125" style="4" customWidth="1"/>
    <col min="11000" max="11000" width="3.28515625" style="4" customWidth="1"/>
    <col min="11001" max="11001" width="3.5703125" style="4" customWidth="1"/>
    <col min="11002" max="11002" width="4" style="4" customWidth="1"/>
    <col min="11003" max="11003" width="3.42578125" style="4" customWidth="1"/>
    <col min="11004" max="11004" width="3" style="4" customWidth="1"/>
    <col min="11005" max="11238" width="11.42578125" style="4"/>
    <col min="11239" max="11239" width="44.42578125" style="4" customWidth="1"/>
    <col min="11240" max="11240" width="13" style="4" customWidth="1"/>
    <col min="11241" max="11246" width="2" style="4" customWidth="1"/>
    <col min="11247" max="11247" width="2.42578125" style="4" customWidth="1"/>
    <col min="11248" max="11248" width="3" style="4" customWidth="1"/>
    <col min="11249" max="11251" width="2" style="4" customWidth="1"/>
    <col min="11252" max="11252" width="2.85546875" style="4" customWidth="1"/>
    <col min="11253" max="11253" width="3" style="4" customWidth="1"/>
    <col min="11254" max="11254" width="2.7109375" style="4" customWidth="1"/>
    <col min="11255" max="11255" width="2.42578125" style="4" customWidth="1"/>
    <col min="11256" max="11256" width="3.28515625" style="4" customWidth="1"/>
    <col min="11257" max="11257" width="3.5703125" style="4" customWidth="1"/>
    <col min="11258" max="11258" width="4" style="4" customWidth="1"/>
    <col min="11259" max="11259" width="3.42578125" style="4" customWidth="1"/>
    <col min="11260" max="11260" width="3" style="4" customWidth="1"/>
    <col min="11261" max="11494" width="11.42578125" style="4"/>
    <col min="11495" max="11495" width="44.42578125" style="4" customWidth="1"/>
    <col min="11496" max="11496" width="13" style="4" customWidth="1"/>
    <col min="11497" max="11502" width="2" style="4" customWidth="1"/>
    <col min="11503" max="11503" width="2.42578125" style="4" customWidth="1"/>
    <col min="11504" max="11504" width="3" style="4" customWidth="1"/>
    <col min="11505" max="11507" width="2" style="4" customWidth="1"/>
    <col min="11508" max="11508" width="2.85546875" style="4" customWidth="1"/>
    <col min="11509" max="11509" width="3" style="4" customWidth="1"/>
    <col min="11510" max="11510" width="2.7109375" style="4" customWidth="1"/>
    <col min="11511" max="11511" width="2.42578125" style="4" customWidth="1"/>
    <col min="11512" max="11512" width="3.28515625" style="4" customWidth="1"/>
    <col min="11513" max="11513" width="3.5703125" style="4" customWidth="1"/>
    <col min="11514" max="11514" width="4" style="4" customWidth="1"/>
    <col min="11515" max="11515" width="3.42578125" style="4" customWidth="1"/>
    <col min="11516" max="11516" width="3" style="4" customWidth="1"/>
    <col min="11517" max="11750" width="11.42578125" style="4"/>
    <col min="11751" max="11751" width="44.42578125" style="4" customWidth="1"/>
    <col min="11752" max="11752" width="13" style="4" customWidth="1"/>
    <col min="11753" max="11758" width="2" style="4" customWidth="1"/>
    <col min="11759" max="11759" width="2.42578125" style="4" customWidth="1"/>
    <col min="11760" max="11760" width="3" style="4" customWidth="1"/>
    <col min="11761" max="11763" width="2" style="4" customWidth="1"/>
    <col min="11764" max="11764" width="2.85546875" style="4" customWidth="1"/>
    <col min="11765" max="11765" width="3" style="4" customWidth="1"/>
    <col min="11766" max="11766" width="2.7109375" style="4" customWidth="1"/>
    <col min="11767" max="11767" width="2.42578125" style="4" customWidth="1"/>
    <col min="11768" max="11768" width="3.28515625" style="4" customWidth="1"/>
    <col min="11769" max="11769" width="3.5703125" style="4" customWidth="1"/>
    <col min="11770" max="11770" width="4" style="4" customWidth="1"/>
    <col min="11771" max="11771" width="3.42578125" style="4" customWidth="1"/>
    <col min="11772" max="11772" width="3" style="4" customWidth="1"/>
    <col min="11773" max="12006" width="11.42578125" style="4"/>
    <col min="12007" max="12007" width="44.42578125" style="4" customWidth="1"/>
    <col min="12008" max="12008" width="13" style="4" customWidth="1"/>
    <col min="12009" max="12014" width="2" style="4" customWidth="1"/>
    <col min="12015" max="12015" width="2.42578125" style="4" customWidth="1"/>
    <col min="12016" max="12016" width="3" style="4" customWidth="1"/>
    <col min="12017" max="12019" width="2" style="4" customWidth="1"/>
    <col min="12020" max="12020" width="2.85546875" style="4" customWidth="1"/>
    <col min="12021" max="12021" width="3" style="4" customWidth="1"/>
    <col min="12022" max="12022" width="2.7109375" style="4" customWidth="1"/>
    <col min="12023" max="12023" width="2.42578125" style="4" customWidth="1"/>
    <col min="12024" max="12024" width="3.28515625" style="4" customWidth="1"/>
    <col min="12025" max="12025" width="3.5703125" style="4" customWidth="1"/>
    <col min="12026" max="12026" width="4" style="4" customWidth="1"/>
    <col min="12027" max="12027" width="3.42578125" style="4" customWidth="1"/>
    <col min="12028" max="12028" width="3" style="4" customWidth="1"/>
    <col min="12029" max="12262" width="11.42578125" style="4"/>
    <col min="12263" max="12263" width="44.42578125" style="4" customWidth="1"/>
    <col min="12264" max="12264" width="13" style="4" customWidth="1"/>
    <col min="12265" max="12270" width="2" style="4" customWidth="1"/>
    <col min="12271" max="12271" width="2.42578125" style="4" customWidth="1"/>
    <col min="12272" max="12272" width="3" style="4" customWidth="1"/>
    <col min="12273" max="12275" width="2" style="4" customWidth="1"/>
    <col min="12276" max="12276" width="2.85546875" style="4" customWidth="1"/>
    <col min="12277" max="12277" width="3" style="4" customWidth="1"/>
    <col min="12278" max="12278" width="2.7109375" style="4" customWidth="1"/>
    <col min="12279" max="12279" width="2.42578125" style="4" customWidth="1"/>
    <col min="12280" max="12280" width="3.28515625" style="4" customWidth="1"/>
    <col min="12281" max="12281" width="3.5703125" style="4" customWidth="1"/>
    <col min="12282" max="12282" width="4" style="4" customWidth="1"/>
    <col min="12283" max="12283" width="3.42578125" style="4" customWidth="1"/>
    <col min="12284" max="12284" width="3" style="4" customWidth="1"/>
    <col min="12285" max="12518" width="11.42578125" style="4"/>
    <col min="12519" max="12519" width="44.42578125" style="4" customWidth="1"/>
    <col min="12520" max="12520" width="13" style="4" customWidth="1"/>
    <col min="12521" max="12526" width="2" style="4" customWidth="1"/>
    <col min="12527" max="12527" width="2.42578125" style="4" customWidth="1"/>
    <col min="12528" max="12528" width="3" style="4" customWidth="1"/>
    <col min="12529" max="12531" width="2" style="4" customWidth="1"/>
    <col min="12532" max="12532" width="2.85546875" style="4" customWidth="1"/>
    <col min="12533" max="12533" width="3" style="4" customWidth="1"/>
    <col min="12534" max="12534" width="2.7109375" style="4" customWidth="1"/>
    <col min="12535" max="12535" width="2.42578125" style="4" customWidth="1"/>
    <col min="12536" max="12536" width="3.28515625" style="4" customWidth="1"/>
    <col min="12537" max="12537" width="3.5703125" style="4" customWidth="1"/>
    <col min="12538" max="12538" width="4" style="4" customWidth="1"/>
    <col min="12539" max="12539" width="3.42578125" style="4" customWidth="1"/>
    <col min="12540" max="12540" width="3" style="4" customWidth="1"/>
    <col min="12541" max="12774" width="11.42578125" style="4"/>
    <col min="12775" max="12775" width="44.42578125" style="4" customWidth="1"/>
    <col min="12776" max="12776" width="13" style="4" customWidth="1"/>
    <col min="12777" max="12782" width="2" style="4" customWidth="1"/>
    <col min="12783" max="12783" width="2.42578125" style="4" customWidth="1"/>
    <col min="12784" max="12784" width="3" style="4" customWidth="1"/>
    <col min="12785" max="12787" width="2" style="4" customWidth="1"/>
    <col min="12788" max="12788" width="2.85546875" style="4" customWidth="1"/>
    <col min="12789" max="12789" width="3" style="4" customWidth="1"/>
    <col min="12790" max="12790" width="2.7109375" style="4" customWidth="1"/>
    <col min="12791" max="12791" width="2.42578125" style="4" customWidth="1"/>
    <col min="12792" max="12792" width="3.28515625" style="4" customWidth="1"/>
    <col min="12793" max="12793" width="3.5703125" style="4" customWidth="1"/>
    <col min="12794" max="12794" width="4" style="4" customWidth="1"/>
    <col min="12795" max="12795" width="3.42578125" style="4" customWidth="1"/>
    <col min="12796" max="12796" width="3" style="4" customWidth="1"/>
    <col min="12797" max="13030" width="11.42578125" style="4"/>
    <col min="13031" max="13031" width="44.42578125" style="4" customWidth="1"/>
    <col min="13032" max="13032" width="13" style="4" customWidth="1"/>
    <col min="13033" max="13038" width="2" style="4" customWidth="1"/>
    <col min="13039" max="13039" width="2.42578125" style="4" customWidth="1"/>
    <col min="13040" max="13040" width="3" style="4" customWidth="1"/>
    <col min="13041" max="13043" width="2" style="4" customWidth="1"/>
    <col min="13044" max="13044" width="2.85546875" style="4" customWidth="1"/>
    <col min="13045" max="13045" width="3" style="4" customWidth="1"/>
    <col min="13046" max="13046" width="2.7109375" style="4" customWidth="1"/>
    <col min="13047" max="13047" width="2.42578125" style="4" customWidth="1"/>
    <col min="13048" max="13048" width="3.28515625" style="4" customWidth="1"/>
    <col min="13049" max="13049" width="3.5703125" style="4" customWidth="1"/>
    <col min="13050" max="13050" width="4" style="4" customWidth="1"/>
    <col min="13051" max="13051" width="3.42578125" style="4" customWidth="1"/>
    <col min="13052" max="13052" width="3" style="4" customWidth="1"/>
    <col min="13053" max="13286" width="11.42578125" style="4"/>
    <col min="13287" max="13287" width="44.42578125" style="4" customWidth="1"/>
    <col min="13288" max="13288" width="13" style="4" customWidth="1"/>
    <col min="13289" max="13294" width="2" style="4" customWidth="1"/>
    <col min="13295" max="13295" width="2.42578125" style="4" customWidth="1"/>
    <col min="13296" max="13296" width="3" style="4" customWidth="1"/>
    <col min="13297" max="13299" width="2" style="4" customWidth="1"/>
    <col min="13300" max="13300" width="2.85546875" style="4" customWidth="1"/>
    <col min="13301" max="13301" width="3" style="4" customWidth="1"/>
    <col min="13302" max="13302" width="2.7109375" style="4" customWidth="1"/>
    <col min="13303" max="13303" width="2.42578125" style="4" customWidth="1"/>
    <col min="13304" max="13304" width="3.28515625" style="4" customWidth="1"/>
    <col min="13305" max="13305" width="3.5703125" style="4" customWidth="1"/>
    <col min="13306" max="13306" width="4" style="4" customWidth="1"/>
    <col min="13307" max="13307" width="3.42578125" style="4" customWidth="1"/>
    <col min="13308" max="13308" width="3" style="4" customWidth="1"/>
    <col min="13309" max="13542" width="11.42578125" style="4"/>
    <col min="13543" max="13543" width="44.42578125" style="4" customWidth="1"/>
    <col min="13544" max="13544" width="13" style="4" customWidth="1"/>
    <col min="13545" max="13550" width="2" style="4" customWidth="1"/>
    <col min="13551" max="13551" width="2.42578125" style="4" customWidth="1"/>
    <col min="13552" max="13552" width="3" style="4" customWidth="1"/>
    <col min="13553" max="13555" width="2" style="4" customWidth="1"/>
    <col min="13556" max="13556" width="2.85546875" style="4" customWidth="1"/>
    <col min="13557" max="13557" width="3" style="4" customWidth="1"/>
    <col min="13558" max="13558" width="2.7109375" style="4" customWidth="1"/>
    <col min="13559" max="13559" width="2.42578125" style="4" customWidth="1"/>
    <col min="13560" max="13560" width="3.28515625" style="4" customWidth="1"/>
    <col min="13561" max="13561" width="3.5703125" style="4" customWidth="1"/>
    <col min="13562" max="13562" width="4" style="4" customWidth="1"/>
    <col min="13563" max="13563" width="3.42578125" style="4" customWidth="1"/>
    <col min="13564" max="13564" width="3" style="4" customWidth="1"/>
    <col min="13565" max="13798" width="11.42578125" style="4"/>
    <col min="13799" max="13799" width="44.42578125" style="4" customWidth="1"/>
    <col min="13800" max="13800" width="13" style="4" customWidth="1"/>
    <col min="13801" max="13806" width="2" style="4" customWidth="1"/>
    <col min="13807" max="13807" width="2.42578125" style="4" customWidth="1"/>
    <col min="13808" max="13808" width="3" style="4" customWidth="1"/>
    <col min="13809" max="13811" width="2" style="4" customWidth="1"/>
    <col min="13812" max="13812" width="2.85546875" style="4" customWidth="1"/>
    <col min="13813" max="13813" width="3" style="4" customWidth="1"/>
    <col min="13814" max="13814" width="2.7109375" style="4" customWidth="1"/>
    <col min="13815" max="13815" width="2.42578125" style="4" customWidth="1"/>
    <col min="13816" max="13816" width="3.28515625" style="4" customWidth="1"/>
    <col min="13817" max="13817" width="3.5703125" style="4" customWidth="1"/>
    <col min="13818" max="13818" width="4" style="4" customWidth="1"/>
    <col min="13819" max="13819" width="3.42578125" style="4" customWidth="1"/>
    <col min="13820" max="13820" width="3" style="4" customWidth="1"/>
    <col min="13821" max="14054" width="11.42578125" style="4"/>
    <col min="14055" max="14055" width="44.42578125" style="4" customWidth="1"/>
    <col min="14056" max="14056" width="13" style="4" customWidth="1"/>
    <col min="14057" max="14062" width="2" style="4" customWidth="1"/>
    <col min="14063" max="14063" width="2.42578125" style="4" customWidth="1"/>
    <col min="14064" max="14064" width="3" style="4" customWidth="1"/>
    <col min="14065" max="14067" width="2" style="4" customWidth="1"/>
    <col min="14068" max="14068" width="2.85546875" style="4" customWidth="1"/>
    <col min="14069" max="14069" width="3" style="4" customWidth="1"/>
    <col min="14070" max="14070" width="2.7109375" style="4" customWidth="1"/>
    <col min="14071" max="14071" width="2.42578125" style="4" customWidth="1"/>
    <col min="14072" max="14072" width="3.28515625" style="4" customWidth="1"/>
    <col min="14073" max="14073" width="3.5703125" style="4" customWidth="1"/>
    <col min="14074" max="14074" width="4" style="4" customWidth="1"/>
    <col min="14075" max="14075" width="3.42578125" style="4" customWidth="1"/>
    <col min="14076" max="14076" width="3" style="4" customWidth="1"/>
    <col min="14077" max="14310" width="11.42578125" style="4"/>
    <col min="14311" max="14311" width="44.42578125" style="4" customWidth="1"/>
    <col min="14312" max="14312" width="13" style="4" customWidth="1"/>
    <col min="14313" max="14318" width="2" style="4" customWidth="1"/>
    <col min="14319" max="14319" width="2.42578125" style="4" customWidth="1"/>
    <col min="14320" max="14320" width="3" style="4" customWidth="1"/>
    <col min="14321" max="14323" width="2" style="4" customWidth="1"/>
    <col min="14324" max="14324" width="2.85546875" style="4" customWidth="1"/>
    <col min="14325" max="14325" width="3" style="4" customWidth="1"/>
    <col min="14326" max="14326" width="2.7109375" style="4" customWidth="1"/>
    <col min="14327" max="14327" width="2.42578125" style="4" customWidth="1"/>
    <col min="14328" max="14328" width="3.28515625" style="4" customWidth="1"/>
    <col min="14329" max="14329" width="3.5703125" style="4" customWidth="1"/>
    <col min="14330" max="14330" width="4" style="4" customWidth="1"/>
    <col min="14331" max="14331" width="3.42578125" style="4" customWidth="1"/>
    <col min="14332" max="14332" width="3" style="4" customWidth="1"/>
    <col min="14333" max="14566" width="11.42578125" style="4"/>
    <col min="14567" max="14567" width="44.42578125" style="4" customWidth="1"/>
    <col min="14568" max="14568" width="13" style="4" customWidth="1"/>
    <col min="14569" max="14574" width="2" style="4" customWidth="1"/>
    <col min="14575" max="14575" width="2.42578125" style="4" customWidth="1"/>
    <col min="14576" max="14576" width="3" style="4" customWidth="1"/>
    <col min="14577" max="14579" width="2" style="4" customWidth="1"/>
    <col min="14580" max="14580" width="2.85546875" style="4" customWidth="1"/>
    <col min="14581" max="14581" width="3" style="4" customWidth="1"/>
    <col min="14582" max="14582" width="2.7109375" style="4" customWidth="1"/>
    <col min="14583" max="14583" width="2.42578125" style="4" customWidth="1"/>
    <col min="14584" max="14584" width="3.28515625" style="4" customWidth="1"/>
    <col min="14585" max="14585" width="3.5703125" style="4" customWidth="1"/>
    <col min="14586" max="14586" width="4" style="4" customWidth="1"/>
    <col min="14587" max="14587" width="3.42578125" style="4" customWidth="1"/>
    <col min="14588" max="14588" width="3" style="4" customWidth="1"/>
    <col min="14589" max="14822" width="11.42578125" style="4"/>
    <col min="14823" max="14823" width="44.42578125" style="4" customWidth="1"/>
    <col min="14824" max="14824" width="13" style="4" customWidth="1"/>
    <col min="14825" max="14830" width="2" style="4" customWidth="1"/>
    <col min="14831" max="14831" width="2.42578125" style="4" customWidth="1"/>
    <col min="14832" max="14832" width="3" style="4" customWidth="1"/>
    <col min="14833" max="14835" width="2" style="4" customWidth="1"/>
    <col min="14836" max="14836" width="2.85546875" style="4" customWidth="1"/>
    <col min="14837" max="14837" width="3" style="4" customWidth="1"/>
    <col min="14838" max="14838" width="2.7109375" style="4" customWidth="1"/>
    <col min="14839" max="14839" width="2.42578125" style="4" customWidth="1"/>
    <col min="14840" max="14840" width="3.28515625" style="4" customWidth="1"/>
    <col min="14841" max="14841" width="3.5703125" style="4" customWidth="1"/>
    <col min="14842" max="14842" width="4" style="4" customWidth="1"/>
    <col min="14843" max="14843" width="3.42578125" style="4" customWidth="1"/>
    <col min="14844" max="14844" width="3" style="4" customWidth="1"/>
    <col min="14845" max="15078" width="11.42578125" style="4"/>
    <col min="15079" max="15079" width="44.42578125" style="4" customWidth="1"/>
    <col min="15080" max="15080" width="13" style="4" customWidth="1"/>
    <col min="15081" max="15086" width="2" style="4" customWidth="1"/>
    <col min="15087" max="15087" width="2.42578125" style="4" customWidth="1"/>
    <col min="15088" max="15088" width="3" style="4" customWidth="1"/>
    <col min="15089" max="15091" width="2" style="4" customWidth="1"/>
    <col min="15092" max="15092" width="2.85546875" style="4" customWidth="1"/>
    <col min="15093" max="15093" width="3" style="4" customWidth="1"/>
    <col min="15094" max="15094" width="2.7109375" style="4" customWidth="1"/>
    <col min="15095" max="15095" width="2.42578125" style="4" customWidth="1"/>
    <col min="15096" max="15096" width="3.28515625" style="4" customWidth="1"/>
    <col min="15097" max="15097" width="3.5703125" style="4" customWidth="1"/>
    <col min="15098" max="15098" width="4" style="4" customWidth="1"/>
    <col min="15099" max="15099" width="3.42578125" style="4" customWidth="1"/>
    <col min="15100" max="15100" width="3" style="4" customWidth="1"/>
    <col min="15101" max="15334" width="11.42578125" style="4"/>
    <col min="15335" max="15335" width="44.42578125" style="4" customWidth="1"/>
    <col min="15336" max="15336" width="13" style="4" customWidth="1"/>
    <col min="15337" max="15342" width="2" style="4" customWidth="1"/>
    <col min="15343" max="15343" width="2.42578125" style="4" customWidth="1"/>
    <col min="15344" max="15344" width="3" style="4" customWidth="1"/>
    <col min="15345" max="15347" width="2" style="4" customWidth="1"/>
    <col min="15348" max="15348" width="2.85546875" style="4" customWidth="1"/>
    <col min="15349" max="15349" width="3" style="4" customWidth="1"/>
    <col min="15350" max="15350" width="2.7109375" style="4" customWidth="1"/>
    <col min="15351" max="15351" width="2.42578125" style="4" customWidth="1"/>
    <col min="15352" max="15352" width="3.28515625" style="4" customWidth="1"/>
    <col min="15353" max="15353" width="3.5703125" style="4" customWidth="1"/>
    <col min="15354" max="15354" width="4" style="4" customWidth="1"/>
    <col min="15355" max="15355" width="3.42578125" style="4" customWidth="1"/>
    <col min="15356" max="15356" width="3" style="4" customWidth="1"/>
    <col min="15357" max="15590" width="11.42578125" style="4"/>
    <col min="15591" max="15591" width="44.42578125" style="4" customWidth="1"/>
    <col min="15592" max="15592" width="13" style="4" customWidth="1"/>
    <col min="15593" max="15598" width="2" style="4" customWidth="1"/>
    <col min="15599" max="15599" width="2.42578125" style="4" customWidth="1"/>
    <col min="15600" max="15600" width="3" style="4" customWidth="1"/>
    <col min="15601" max="15603" width="2" style="4" customWidth="1"/>
    <col min="15604" max="15604" width="2.85546875" style="4" customWidth="1"/>
    <col min="15605" max="15605" width="3" style="4" customWidth="1"/>
    <col min="15606" max="15606" width="2.7109375" style="4" customWidth="1"/>
    <col min="15607" max="15607" width="2.42578125" style="4" customWidth="1"/>
    <col min="15608" max="15608" width="3.28515625" style="4" customWidth="1"/>
    <col min="15609" max="15609" width="3.5703125" style="4" customWidth="1"/>
    <col min="15610" max="15610" width="4" style="4" customWidth="1"/>
    <col min="15611" max="15611" width="3.42578125" style="4" customWidth="1"/>
    <col min="15612" max="15612" width="3" style="4" customWidth="1"/>
    <col min="15613" max="15846" width="11.42578125" style="4"/>
    <col min="15847" max="15847" width="44.42578125" style="4" customWidth="1"/>
    <col min="15848" max="15848" width="13" style="4" customWidth="1"/>
    <col min="15849" max="15854" width="2" style="4" customWidth="1"/>
    <col min="15855" max="15855" width="2.42578125" style="4" customWidth="1"/>
    <col min="15856" max="15856" width="3" style="4" customWidth="1"/>
    <col min="15857" max="15859" width="2" style="4" customWidth="1"/>
    <col min="15860" max="15860" width="2.85546875" style="4" customWidth="1"/>
    <col min="15861" max="15861" width="3" style="4" customWidth="1"/>
    <col min="15862" max="15862" width="2.7109375" style="4" customWidth="1"/>
    <col min="15863" max="15863" width="2.42578125" style="4" customWidth="1"/>
    <col min="15864" max="15864" width="3.28515625" style="4" customWidth="1"/>
    <col min="15865" max="15865" width="3.5703125" style="4" customWidth="1"/>
    <col min="15866" max="15866" width="4" style="4" customWidth="1"/>
    <col min="15867" max="15867" width="3.42578125" style="4" customWidth="1"/>
    <col min="15868" max="15868" width="3" style="4" customWidth="1"/>
    <col min="15869" max="16102" width="11.42578125" style="4"/>
    <col min="16103" max="16103" width="44.42578125" style="4" customWidth="1"/>
    <col min="16104" max="16104" width="13" style="4" customWidth="1"/>
    <col min="16105" max="16110" width="2" style="4" customWidth="1"/>
    <col min="16111" max="16111" width="2.42578125" style="4" customWidth="1"/>
    <col min="16112" max="16112" width="3" style="4" customWidth="1"/>
    <col min="16113" max="16115" width="2" style="4" customWidth="1"/>
    <col min="16116" max="16116" width="2.85546875" style="4" customWidth="1"/>
    <col min="16117" max="16117" width="3" style="4" customWidth="1"/>
    <col min="16118" max="16118" width="2.7109375" style="4" customWidth="1"/>
    <col min="16119" max="16119" width="2.42578125" style="4" customWidth="1"/>
    <col min="16120" max="16120" width="3.28515625" style="4" customWidth="1"/>
    <col min="16121" max="16121" width="3.5703125" style="4" customWidth="1"/>
    <col min="16122" max="16122" width="4" style="4" customWidth="1"/>
    <col min="16123" max="16123" width="3.42578125" style="4" customWidth="1"/>
    <col min="16124" max="16124" width="3" style="4" customWidth="1"/>
    <col min="16125" max="16384" width="11.42578125" style="4"/>
  </cols>
  <sheetData>
    <row r="2" spans="1:8" s="22" customFormat="1" ht="15">
      <c r="A2" s="328" t="s">
        <v>185</v>
      </c>
      <c r="B2" s="328"/>
      <c r="C2" s="328"/>
      <c r="D2" s="328"/>
      <c r="E2" s="328"/>
      <c r="F2" s="328"/>
      <c r="G2" s="328"/>
      <c r="H2" s="328"/>
    </row>
    <row r="3" spans="1:8" s="22" customFormat="1" ht="15">
      <c r="A3" s="327" t="s">
        <v>218</v>
      </c>
      <c r="B3" s="327"/>
      <c r="C3" s="327"/>
      <c r="D3" s="327"/>
      <c r="E3" s="327"/>
      <c r="F3" s="327"/>
      <c r="G3" s="327"/>
      <c r="H3" s="327"/>
    </row>
    <row r="4" spans="1:8" s="22" customFormat="1" ht="15">
      <c r="A4" s="326" t="s">
        <v>184</v>
      </c>
      <c r="B4" s="326"/>
      <c r="C4" s="326"/>
      <c r="D4" s="326"/>
      <c r="E4" s="326"/>
      <c r="F4" s="326"/>
      <c r="G4" s="326"/>
      <c r="H4" s="326"/>
    </row>
    <row r="5" spans="1:8" s="22" customFormat="1" ht="15.75">
      <c r="A5" s="23"/>
      <c r="B5" s="109"/>
      <c r="C5" s="23"/>
      <c r="D5" s="23"/>
      <c r="E5" s="23"/>
      <c r="F5" s="23"/>
      <c r="G5" s="23"/>
      <c r="H5" s="23"/>
    </row>
    <row r="6" spans="1:8" s="8" customFormat="1">
      <c r="A6" s="331"/>
      <c r="B6" s="331" t="s">
        <v>191</v>
      </c>
      <c r="C6" s="330">
        <v>1</v>
      </c>
      <c r="D6" s="329" t="s">
        <v>190</v>
      </c>
      <c r="E6" s="329"/>
      <c r="F6" s="329"/>
      <c r="G6" s="329"/>
      <c r="H6" s="330" t="s">
        <v>186</v>
      </c>
    </row>
    <row r="7" spans="1:8" s="8" customFormat="1">
      <c r="A7" s="331"/>
      <c r="B7" s="331"/>
      <c r="C7" s="330"/>
      <c r="D7" s="126" t="s">
        <v>17</v>
      </c>
      <c r="E7" s="126" t="s">
        <v>28</v>
      </c>
      <c r="F7" s="126" t="s">
        <v>24</v>
      </c>
      <c r="G7" s="126" t="s">
        <v>104</v>
      </c>
      <c r="H7" s="330"/>
    </row>
    <row r="8" spans="1:8" s="15" customFormat="1" ht="25.5">
      <c r="A8" s="127" t="s">
        <v>14</v>
      </c>
      <c r="B8" s="128" t="str">
        <f>'PEP C '!B18</f>
        <v>Componente I. Mejoramiento de la calidad de los registros existentes</v>
      </c>
      <c r="C8" s="129">
        <f>PC!J5</f>
        <v>755300</v>
      </c>
      <c r="D8" s="129">
        <f>PC!K5</f>
        <v>0</v>
      </c>
      <c r="E8" s="129">
        <f>PC!L5</f>
        <v>29300</v>
      </c>
      <c r="F8" s="129">
        <f>PC!M5</f>
        <v>711000</v>
      </c>
      <c r="G8" s="129">
        <f>PC!N5</f>
        <v>15000</v>
      </c>
      <c r="H8" s="130">
        <f>C8/$C$39</f>
        <v>0.14973336240905577</v>
      </c>
    </row>
    <row r="9" spans="1:8" s="15" customFormat="1">
      <c r="A9" s="111" t="s">
        <v>3</v>
      </c>
      <c r="B9" s="112" t="str">
        <f>'PEP C '!B19</f>
        <v>Sistema RUB implementado</v>
      </c>
      <c r="C9" s="113">
        <f>PC!J6</f>
        <v>531500</v>
      </c>
      <c r="D9" s="113">
        <f>PC!K6</f>
        <v>0</v>
      </c>
      <c r="E9" s="113">
        <f>PC!L6</f>
        <v>16500</v>
      </c>
      <c r="F9" s="113">
        <f>PC!M6</f>
        <v>500000</v>
      </c>
      <c r="G9" s="113">
        <f>PC!N6</f>
        <v>15000</v>
      </c>
      <c r="H9" s="113"/>
    </row>
    <row r="10" spans="1:8" s="8" customFormat="1" ht="25.5">
      <c r="A10" s="104" t="s">
        <v>4</v>
      </c>
      <c r="B10" s="105" t="str">
        <f>'PEP C '!B20</f>
        <v>Diseño conceptual y sistema informático finalizado</v>
      </c>
      <c r="C10" s="114">
        <f>PC!J7</f>
        <v>0</v>
      </c>
      <c r="D10" s="114">
        <f>PC!K7</f>
        <v>0</v>
      </c>
      <c r="E10" s="114">
        <f>PC!L7</f>
        <v>0</v>
      </c>
      <c r="F10" s="114">
        <f>PC!M7</f>
        <v>0</v>
      </c>
      <c r="G10" s="114">
        <f>PC!N7</f>
        <v>0</v>
      </c>
      <c r="H10" s="114"/>
    </row>
    <row r="11" spans="1:8" s="8" customFormat="1" ht="38.25">
      <c r="A11" s="104" t="s">
        <v>8</v>
      </c>
      <c r="B11" s="105" t="str">
        <f>'PEP C '!B25</f>
        <v>Marco jurídico, normativo e institucional elaborado y convenios  para intercambio y uso de datos con programas firmados</v>
      </c>
      <c r="C11" s="114">
        <f>PC!J16</f>
        <v>0</v>
      </c>
      <c r="D11" s="114">
        <f>PC!K16</f>
        <v>0</v>
      </c>
      <c r="E11" s="114">
        <f>PC!L16</f>
        <v>0</v>
      </c>
      <c r="F11" s="114">
        <f>PC!M16</f>
        <v>0</v>
      </c>
      <c r="G11" s="114">
        <f>PC!N16</f>
        <v>0</v>
      </c>
      <c r="H11" s="114"/>
    </row>
    <row r="12" spans="1:8" s="8" customFormat="1" ht="25.5">
      <c r="A12" s="104" t="s">
        <v>9</v>
      </c>
      <c r="B12" s="105" t="str">
        <f>'PEP C '!B27</f>
        <v>Equipamiento (hardware, software, infraestructura de comunicación) adquirido</v>
      </c>
      <c r="C12" s="114">
        <f>PC!J19</f>
        <v>500000</v>
      </c>
      <c r="D12" s="114">
        <f>PC!K19</f>
        <v>0</v>
      </c>
      <c r="E12" s="114">
        <f>PC!L19</f>
        <v>0</v>
      </c>
      <c r="F12" s="114">
        <f>PC!M19</f>
        <v>500000</v>
      </c>
      <c r="G12" s="114">
        <f>PC!N19</f>
        <v>0</v>
      </c>
      <c r="H12" s="114"/>
    </row>
    <row r="13" spans="1:8" s="8" customFormat="1" ht="25.5">
      <c r="A13" s="104" t="s">
        <v>11</v>
      </c>
      <c r="B13" s="105" t="str">
        <f>'PEP C '!B30</f>
        <v>Base de datos integrada con información existente en los programas seleccionados</v>
      </c>
      <c r="C13" s="114">
        <f>PC!J24</f>
        <v>0</v>
      </c>
      <c r="D13" s="114">
        <f>PC!K24</f>
        <v>0</v>
      </c>
      <c r="E13" s="114">
        <f>PC!L24</f>
        <v>0</v>
      </c>
      <c r="F13" s="114">
        <f>PC!M24</f>
        <v>0</v>
      </c>
      <c r="G13" s="114">
        <f>PC!N24</f>
        <v>0</v>
      </c>
      <c r="H13" s="114"/>
    </row>
    <row r="14" spans="1:8" s="8" customFormat="1">
      <c r="A14" s="104" t="s">
        <v>100</v>
      </c>
      <c r="B14" s="105" t="str">
        <f>'PEP C '!B32</f>
        <v xml:space="preserve">Seguimiento al diseño RUB efectuado por UDAPE </v>
      </c>
      <c r="C14" s="114">
        <f>PC!J27</f>
        <v>31500</v>
      </c>
      <c r="D14" s="114">
        <f>PC!K27</f>
        <v>0</v>
      </c>
      <c r="E14" s="114">
        <f>PC!L27</f>
        <v>16500</v>
      </c>
      <c r="F14" s="114">
        <f>PC!M27</f>
        <v>0</v>
      </c>
      <c r="G14" s="114">
        <f>PC!N27</f>
        <v>15000</v>
      </c>
      <c r="H14" s="114"/>
    </row>
    <row r="15" spans="1:8" s="15" customFormat="1">
      <c r="A15" s="111" t="s">
        <v>34</v>
      </c>
      <c r="B15" s="112" t="str">
        <f>'PEP C '!B36</f>
        <v>Personal de programas sociales capacitado</v>
      </c>
      <c r="C15" s="113">
        <f>PC!J34</f>
        <v>223800</v>
      </c>
      <c r="D15" s="113">
        <f>PC!K34</f>
        <v>0</v>
      </c>
      <c r="E15" s="113">
        <f>PC!L34</f>
        <v>12800</v>
      </c>
      <c r="F15" s="113">
        <f>PC!M34</f>
        <v>211000</v>
      </c>
      <c r="G15" s="113">
        <f>PC!N34</f>
        <v>0</v>
      </c>
      <c r="H15" s="113"/>
    </row>
    <row r="16" spans="1:8" s="8" customFormat="1">
      <c r="A16" s="104" t="s">
        <v>35</v>
      </c>
      <c r="B16" s="105" t="str">
        <f>'PEP C '!B37</f>
        <v xml:space="preserve">Estrategia de Sociabilización elaborada </v>
      </c>
      <c r="C16" s="114">
        <f>PC!J35</f>
        <v>12800</v>
      </c>
      <c r="D16" s="114">
        <f>PC!K35</f>
        <v>0</v>
      </c>
      <c r="E16" s="114">
        <f>PC!L35</f>
        <v>12800</v>
      </c>
      <c r="F16" s="114">
        <f>PC!M35</f>
        <v>0</v>
      </c>
      <c r="G16" s="114">
        <f>PC!N35</f>
        <v>0</v>
      </c>
      <c r="H16" s="114"/>
    </row>
    <row r="17" spans="1:8" s="8" customFormat="1">
      <c r="A17" s="104" t="s">
        <v>36</v>
      </c>
      <c r="B17" s="105" t="str">
        <f>'PEP C '!B39</f>
        <v>Estrategia de sociabilización implementada</v>
      </c>
      <c r="C17" s="114">
        <f>PC!J39</f>
        <v>211000</v>
      </c>
      <c r="D17" s="114">
        <f>PC!K39</f>
        <v>0</v>
      </c>
      <c r="E17" s="114">
        <f>PC!L39</f>
        <v>0</v>
      </c>
      <c r="F17" s="114">
        <f>PC!M39</f>
        <v>211000</v>
      </c>
      <c r="G17" s="114">
        <f>PC!N39</f>
        <v>0</v>
      </c>
      <c r="H17" s="114"/>
    </row>
    <row r="18" spans="1:8" s="8" customFormat="1" ht="25.5">
      <c r="A18" s="127">
        <v>2</v>
      </c>
      <c r="B18" s="128" t="str">
        <f>'PEP C '!B45</f>
        <v>Componente II: Ampliación de la cobertura del RUB</v>
      </c>
      <c r="C18" s="131">
        <f>PC!J51</f>
        <v>3228000.0000000005</v>
      </c>
      <c r="D18" s="131">
        <f>PC!K51</f>
        <v>0</v>
      </c>
      <c r="E18" s="131">
        <f>PC!L51</f>
        <v>0</v>
      </c>
      <c r="F18" s="131">
        <f>PC!M51</f>
        <v>3228000.0000000005</v>
      </c>
      <c r="G18" s="131">
        <f>PC!N51</f>
        <v>0</v>
      </c>
      <c r="H18" s="130">
        <f>C18/$C$39</f>
        <v>0.63993021826616192</v>
      </c>
    </row>
    <row r="19" spans="1:8" s="8" customFormat="1" ht="25.5">
      <c r="A19" s="288" t="str">
        <f>'PEP C '!A46</f>
        <v>2.1</v>
      </c>
      <c r="B19" s="112" t="str">
        <f>'PEP C '!B46</f>
        <v>Censo de potenciales beneficiarios realizado en áreas urbanas priorizadas</v>
      </c>
      <c r="C19" s="113">
        <f>'PEP C '!F46</f>
        <v>3204000.0000000005</v>
      </c>
      <c r="D19" s="113">
        <f>'PEP C '!G46</f>
        <v>0</v>
      </c>
      <c r="E19" s="113">
        <f>'PEP C '!H46</f>
        <v>0</v>
      </c>
      <c r="F19" s="113">
        <f>'PEP C '!I46</f>
        <v>3204000.0000000005</v>
      </c>
      <c r="G19" s="113">
        <f>'PEP C '!J46</f>
        <v>0</v>
      </c>
      <c r="H19" s="113"/>
    </row>
    <row r="20" spans="1:8" s="8" customFormat="1" ht="25.5">
      <c r="A20" s="289" t="str">
        <f>'PEP C '!A47</f>
        <v>2.1.1</v>
      </c>
      <c r="B20" s="105" t="str">
        <f>'PEP C '!B47</f>
        <v>Mapeo de pobreza en base a CNCV y ENH realizado</v>
      </c>
      <c r="C20" s="114">
        <f>'PEP C '!F47</f>
        <v>0</v>
      </c>
      <c r="D20" s="114">
        <f>'PEP C '!G47</f>
        <v>0</v>
      </c>
      <c r="E20" s="114">
        <f>'PEP C '!H47</f>
        <v>0</v>
      </c>
      <c r="F20" s="114">
        <f>'PEP C '!I47</f>
        <v>0</v>
      </c>
      <c r="G20" s="114">
        <f>'PEP C '!J47</f>
        <v>0</v>
      </c>
      <c r="H20" s="114"/>
    </row>
    <row r="21" spans="1:8" s="8" customFormat="1" ht="25.5">
      <c r="A21" s="289" t="str">
        <f>'PEP C '!A50</f>
        <v>2.1.2</v>
      </c>
      <c r="B21" s="105" t="str">
        <f>'PEP C '!B50</f>
        <v>Diseño censo finalizado (plan operativo para el levantamiento de la operación)</v>
      </c>
      <c r="C21" s="114">
        <f>'PEP C '!F50</f>
        <v>150000</v>
      </c>
      <c r="D21" s="114">
        <f>'PEP C '!G50</f>
        <v>0</v>
      </c>
      <c r="E21" s="114">
        <f>'PEP C '!H50</f>
        <v>0</v>
      </c>
      <c r="F21" s="114">
        <f>'PEP C '!I50</f>
        <v>150000</v>
      </c>
      <c r="G21" s="114">
        <f>'PEP C '!J50</f>
        <v>0</v>
      </c>
      <c r="H21" s="114"/>
    </row>
    <row r="22" spans="1:8" s="8" customFormat="1" ht="25.5">
      <c r="A22" s="289" t="str">
        <f>'PEP C '!A52</f>
        <v>2.1.3</v>
      </c>
      <c r="B22" s="105" t="str">
        <f>'PEP C '!B52</f>
        <v>Normativa de administración del RUB implementada (apoyo técnico legal UCP)</v>
      </c>
      <c r="C22" s="114">
        <f>'PEP C '!F52</f>
        <v>54000</v>
      </c>
      <c r="D22" s="114">
        <f>'PEP C '!G52</f>
        <v>0</v>
      </c>
      <c r="E22" s="114">
        <f>'PEP C '!H52</f>
        <v>0</v>
      </c>
      <c r="F22" s="114">
        <f>'PEP C '!I52</f>
        <v>54000</v>
      </c>
      <c r="G22" s="114">
        <f>'PEP C '!J52</f>
        <v>0</v>
      </c>
      <c r="H22" s="114"/>
    </row>
    <row r="23" spans="1:8" s="8" customFormat="1" ht="25.5">
      <c r="A23" s="289" t="str">
        <f>'PEP C '!A54</f>
        <v>2.1.4</v>
      </c>
      <c r="B23" s="105" t="str">
        <f>'PEP C '!B54</f>
        <v>Desarrollo del operativo censal hasta la entrega de la base de datos al MPD</v>
      </c>
      <c r="C23" s="114">
        <f>'PEP C '!F54</f>
        <v>3000000.0000000005</v>
      </c>
      <c r="D23" s="114">
        <f>'PEP C '!G54</f>
        <v>0</v>
      </c>
      <c r="E23" s="114">
        <f>'PEP C '!H54</f>
        <v>0</v>
      </c>
      <c r="F23" s="114">
        <f>'PEP C '!I54</f>
        <v>3000000.0000000005</v>
      </c>
      <c r="G23" s="114">
        <f>'PEP C '!J54</f>
        <v>0</v>
      </c>
      <c r="H23" s="114"/>
    </row>
    <row r="24" spans="1:8" s="8" customFormat="1">
      <c r="A24" s="288" t="str">
        <f>'PEP C '!A56</f>
        <v>2.2</v>
      </c>
      <c r="B24" s="112" t="str">
        <f>'PEP C '!B56</f>
        <v>Registro por demanda diseñado</v>
      </c>
      <c r="C24" s="113">
        <f>'PEP C '!F56</f>
        <v>12000</v>
      </c>
      <c r="D24" s="113">
        <f>'PEP C '!G56</f>
        <v>0</v>
      </c>
      <c r="E24" s="113">
        <f>'PEP C '!H56</f>
        <v>0</v>
      </c>
      <c r="F24" s="113">
        <f>'PEP C '!I56</f>
        <v>12000</v>
      </c>
      <c r="G24" s="113">
        <f>'PEP C '!J56</f>
        <v>0</v>
      </c>
      <c r="H24" s="113"/>
    </row>
    <row r="25" spans="1:8" s="8" customFormat="1">
      <c r="A25" s="289" t="str">
        <f>'PEP C '!A57</f>
        <v>2.2.1</v>
      </c>
      <c r="B25" s="105" t="str">
        <f>'PEP C '!B57</f>
        <v>Realización de estrategia de sociabilización</v>
      </c>
      <c r="C25" s="114">
        <f>'PEP C '!F57</f>
        <v>12000</v>
      </c>
      <c r="D25" s="114">
        <f>'PEP C '!G57</f>
        <v>0</v>
      </c>
      <c r="E25" s="114">
        <f>'PEP C '!H57</f>
        <v>0</v>
      </c>
      <c r="F25" s="114">
        <f>'PEP C '!I57</f>
        <v>12000</v>
      </c>
      <c r="G25" s="114">
        <f>'PEP C '!J57</f>
        <v>0</v>
      </c>
      <c r="H25" s="114"/>
    </row>
    <row r="26" spans="1:8" s="8" customFormat="1" ht="25.5">
      <c r="A26" s="288" t="str">
        <f>'PEP C '!A59</f>
        <v>2.3</v>
      </c>
      <c r="B26" s="112" t="str">
        <f>'PEP C '!B59</f>
        <v>Diseño complementario para el mantenimiento y actualización del RUB</v>
      </c>
      <c r="C26" s="113">
        <f>'PEP C '!F59</f>
        <v>12000</v>
      </c>
      <c r="D26" s="113">
        <f>'PEP C '!G59</f>
        <v>0</v>
      </c>
      <c r="E26" s="113">
        <f>'PEP C '!H59</f>
        <v>0</v>
      </c>
      <c r="F26" s="113">
        <f>'PEP C '!I59</f>
        <v>12000</v>
      </c>
      <c r="G26" s="113">
        <f>'PEP C '!J59</f>
        <v>0</v>
      </c>
      <c r="H26" s="113"/>
    </row>
    <row r="27" spans="1:8" s="8" customFormat="1" ht="25.5">
      <c r="A27" s="289" t="str">
        <f>'PEP C '!A60</f>
        <v>2.3.1</v>
      </c>
      <c r="B27" s="105" t="str">
        <f>'PEP C '!B60</f>
        <v>Diseño complementario para el mantenimiento y actualización del RUB</v>
      </c>
      <c r="C27" s="114">
        <f>PC!J74</f>
        <v>12000</v>
      </c>
      <c r="D27" s="114">
        <f>PC!K74</f>
        <v>0</v>
      </c>
      <c r="E27" s="114">
        <f>PC!L74</f>
        <v>0</v>
      </c>
      <c r="F27" s="114">
        <f>PC!M74</f>
        <v>12000</v>
      </c>
      <c r="G27" s="114">
        <f>PC!N74</f>
        <v>0</v>
      </c>
      <c r="H27" s="114"/>
    </row>
    <row r="28" spans="1:8" s="8" customFormat="1">
      <c r="A28" s="127">
        <v>3</v>
      </c>
      <c r="B28" s="128" t="str">
        <f>'PEP C '!B62</f>
        <v>Administración, Evaluación y Auditoria</v>
      </c>
      <c r="C28" s="131">
        <f>PC!J77</f>
        <v>532000</v>
      </c>
      <c r="D28" s="131">
        <f>PC!K77</f>
        <v>0</v>
      </c>
      <c r="E28" s="131">
        <f>PC!L77</f>
        <v>0</v>
      </c>
      <c r="F28" s="131">
        <f>PC!M77</f>
        <v>532000</v>
      </c>
      <c r="G28" s="131">
        <f>PC!N77</f>
        <v>0</v>
      </c>
      <c r="H28" s="130">
        <f>C28/$C$39</f>
        <v>0.1054655750054517</v>
      </c>
    </row>
    <row r="29" spans="1:8" s="8" customFormat="1" ht="25.5">
      <c r="A29" s="111" t="s">
        <v>43</v>
      </c>
      <c r="B29" s="112" t="str">
        <f>'PEP C '!B63</f>
        <v>Fortalecimiento institucional (personal RUB en MPD, mobiliario, equipos)</v>
      </c>
      <c r="C29" s="113">
        <f>PC!J78</f>
        <v>450000</v>
      </c>
      <c r="D29" s="113">
        <f>PC!K78</f>
        <v>0</v>
      </c>
      <c r="E29" s="113">
        <f>PC!L78</f>
        <v>0</v>
      </c>
      <c r="F29" s="113">
        <f>PC!M78</f>
        <v>450000</v>
      </c>
      <c r="G29" s="113">
        <f>PC!N78</f>
        <v>0</v>
      </c>
      <c r="H29" s="113"/>
    </row>
    <row r="30" spans="1:8" s="8" customFormat="1">
      <c r="A30" s="104" t="s">
        <v>56</v>
      </c>
      <c r="B30" s="105" t="str">
        <f>'PEP C '!B64</f>
        <v>Equipo UCP</v>
      </c>
      <c r="C30" s="114">
        <f>PC!J79</f>
        <v>450000</v>
      </c>
      <c r="D30" s="114">
        <f>PC!K79</f>
        <v>0</v>
      </c>
      <c r="E30" s="114">
        <f>PC!L79</f>
        <v>0</v>
      </c>
      <c r="F30" s="114">
        <f>PC!M79</f>
        <v>450000</v>
      </c>
      <c r="G30" s="114">
        <f>PC!N79</f>
        <v>0</v>
      </c>
      <c r="H30" s="114"/>
    </row>
    <row r="31" spans="1:8" s="8" customFormat="1">
      <c r="A31" s="111" t="s">
        <v>134</v>
      </c>
      <c r="B31" s="112" t="str">
        <f>'PEP C '!B73</f>
        <v xml:space="preserve">Evaluación del Programa </v>
      </c>
      <c r="C31" s="113">
        <f>PC!J88</f>
        <v>50000</v>
      </c>
      <c r="D31" s="113">
        <f>PC!K88</f>
        <v>0</v>
      </c>
      <c r="E31" s="113">
        <f>PC!L88</f>
        <v>0</v>
      </c>
      <c r="F31" s="113">
        <f>PC!M88</f>
        <v>50000</v>
      </c>
      <c r="G31" s="113">
        <f>PC!N88</f>
        <v>0</v>
      </c>
      <c r="H31" s="113"/>
    </row>
    <row r="32" spans="1:8" s="8" customFormat="1">
      <c r="A32" s="104" t="s">
        <v>135</v>
      </c>
      <c r="B32" s="105" t="str">
        <f>'PEP C '!B74</f>
        <v xml:space="preserve">Evaluación del programa (metodología reflexiva) </v>
      </c>
      <c r="C32" s="114">
        <f>PC!J89</f>
        <v>30000</v>
      </c>
      <c r="D32" s="114">
        <f>PC!K89</f>
        <v>0</v>
      </c>
      <c r="E32" s="114">
        <f>PC!L89</f>
        <v>0</v>
      </c>
      <c r="F32" s="114">
        <f>PC!M89</f>
        <v>30000</v>
      </c>
      <c r="G32" s="114">
        <f>PC!N89</f>
        <v>0</v>
      </c>
      <c r="H32" s="114"/>
    </row>
    <row r="33" spans="1:8" s="8" customFormat="1" ht="25.5">
      <c r="A33" s="104" t="s">
        <v>136</v>
      </c>
      <c r="B33" s="105" t="str">
        <f>'PEP C '!B77</f>
        <v>Evaluación de procesos operativos de la implementación del Programa</v>
      </c>
      <c r="C33" s="114">
        <f>PC!J94</f>
        <v>10000</v>
      </c>
      <c r="D33" s="114">
        <f>PC!K94</f>
        <v>0</v>
      </c>
      <c r="E33" s="114">
        <f>PC!L94</f>
        <v>0</v>
      </c>
      <c r="F33" s="114">
        <f>PC!M94</f>
        <v>10000</v>
      </c>
      <c r="G33" s="114">
        <f>PC!N94</f>
        <v>0</v>
      </c>
      <c r="H33" s="114"/>
    </row>
    <row r="34" spans="1:8" s="8" customFormat="1" ht="25.5">
      <c r="A34" s="104" t="s">
        <v>138</v>
      </c>
      <c r="B34" s="105" t="str">
        <f>'PEP C '!B79</f>
        <v>Evaluación costo-beneficio al inicio y final del Programa</v>
      </c>
      <c r="C34" s="114">
        <f>PC!J97</f>
        <v>10000</v>
      </c>
      <c r="D34" s="114">
        <f>PC!K97</f>
        <v>0</v>
      </c>
      <c r="E34" s="114">
        <f>PC!L97</f>
        <v>0</v>
      </c>
      <c r="F34" s="114">
        <f>PC!M97</f>
        <v>10000</v>
      </c>
      <c r="G34" s="114">
        <f>PC!N97</f>
        <v>0</v>
      </c>
      <c r="H34" s="114"/>
    </row>
    <row r="35" spans="1:8" s="8" customFormat="1">
      <c r="A35" s="111" t="s">
        <v>139</v>
      </c>
      <c r="B35" s="112" t="str">
        <f>'PEP C '!B81</f>
        <v>Auditoria financiera</v>
      </c>
      <c r="C35" s="113">
        <f>PC!J100</f>
        <v>32000</v>
      </c>
      <c r="D35" s="113">
        <f>PC!K100</f>
        <v>0</v>
      </c>
      <c r="E35" s="113">
        <f>PC!L100</f>
        <v>0</v>
      </c>
      <c r="F35" s="113">
        <f>PC!M100</f>
        <v>32000</v>
      </c>
      <c r="G35" s="113">
        <f>PC!N100</f>
        <v>0</v>
      </c>
      <c r="H35" s="113"/>
    </row>
    <row r="36" spans="1:8" s="8" customFormat="1" ht="25.5">
      <c r="A36" s="104" t="s">
        <v>142</v>
      </c>
      <c r="B36" s="105" t="str">
        <f>'PEP C '!B82</f>
        <v>Contratación de una firma de Auditores independientes</v>
      </c>
      <c r="C36" s="106">
        <f>PC!J101</f>
        <v>32000</v>
      </c>
      <c r="D36" s="106">
        <f>PC!K101</f>
        <v>0</v>
      </c>
      <c r="E36" s="106">
        <f>PC!L101</f>
        <v>0</v>
      </c>
      <c r="F36" s="106">
        <f>PC!M101</f>
        <v>32000</v>
      </c>
      <c r="G36" s="106">
        <f>PC!N101</f>
        <v>0</v>
      </c>
      <c r="H36" s="106"/>
    </row>
    <row r="37" spans="1:8" s="8" customFormat="1">
      <c r="A37" s="127">
        <v>4</v>
      </c>
      <c r="B37" s="128" t="str">
        <f>'PEP C '!B84</f>
        <v>Imprevistos</v>
      </c>
      <c r="C37" s="131">
        <f>PC!J104</f>
        <v>529000</v>
      </c>
      <c r="D37" s="131">
        <f>PC!K104</f>
        <v>0</v>
      </c>
      <c r="E37" s="131">
        <f>PC!L104</f>
        <v>0</v>
      </c>
      <c r="F37" s="131">
        <f>PC!M104</f>
        <v>529000</v>
      </c>
      <c r="G37" s="131">
        <f>PC!N104</f>
        <v>0</v>
      </c>
      <c r="H37" s="130">
        <f>C37/$C$39</f>
        <v>0.10487084431933073</v>
      </c>
    </row>
    <row r="38" spans="1:8" s="8" customFormat="1">
      <c r="A38" s="111" t="s">
        <v>81</v>
      </c>
      <c r="B38" s="112" t="str">
        <f>'PEP C '!B85</f>
        <v xml:space="preserve">Imprevistos </v>
      </c>
      <c r="C38" s="113">
        <f>PC!J105</f>
        <v>529000</v>
      </c>
      <c r="D38" s="113">
        <f>PC!K105</f>
        <v>0</v>
      </c>
      <c r="E38" s="113">
        <f>PC!L105</f>
        <v>0</v>
      </c>
      <c r="F38" s="113">
        <f>PC!M105</f>
        <v>529000</v>
      </c>
      <c r="G38" s="113">
        <f>PC!N105</f>
        <v>0</v>
      </c>
      <c r="H38" s="113"/>
    </row>
    <row r="39" spans="1:8" s="8" customFormat="1">
      <c r="A39" s="132"/>
      <c r="B39" s="133" t="s">
        <v>187</v>
      </c>
      <c r="C39" s="134">
        <f t="shared" ref="C39:G39" si="0">C8+C18+C28+C37</f>
        <v>5044300</v>
      </c>
      <c r="D39" s="134">
        <f t="shared" si="0"/>
        <v>0</v>
      </c>
      <c r="E39" s="134">
        <f t="shared" si="0"/>
        <v>29300</v>
      </c>
      <c r="F39" s="134">
        <f t="shared" si="0"/>
        <v>5000000</v>
      </c>
      <c r="G39" s="134">
        <f t="shared" si="0"/>
        <v>15000</v>
      </c>
      <c r="H39" s="135">
        <f>C39/$C$39</f>
        <v>1</v>
      </c>
    </row>
  </sheetData>
  <mergeCells count="8">
    <mergeCell ref="A4:H4"/>
    <mergeCell ref="A3:H3"/>
    <mergeCell ref="A2:H2"/>
    <mergeCell ref="D6:G6"/>
    <mergeCell ref="C6:C7"/>
    <mergeCell ref="A6:A7"/>
    <mergeCell ref="B6:B7"/>
    <mergeCell ref="H6:H7"/>
  </mergeCells>
  <pageMargins left="0.70866141732283472" right="0.70866141732283472" top="0.74803149606299213" bottom="0.74803149606299213" header="0.31496062992125984" footer="0.31496062992125984"/>
  <pageSetup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outlinePr summaryBelow="0"/>
  </sheetPr>
  <dimension ref="A1:O108"/>
  <sheetViews>
    <sheetView showGridLines="0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56" sqref="F56"/>
    </sheetView>
  </sheetViews>
  <sheetFormatPr defaultColWidth="11.42578125" defaultRowHeight="13.5" customHeight="1"/>
  <cols>
    <col min="1" max="1" width="9.28515625" style="1" customWidth="1"/>
    <col min="2" max="2" width="50.85546875" style="110" customWidth="1"/>
    <col min="3" max="3" width="11.140625" style="11" customWidth="1"/>
    <col min="4" max="4" width="15.28515625" style="11" bestFit="1" customWidth="1"/>
    <col min="5" max="5" width="15.5703125" style="11" bestFit="1" customWidth="1"/>
    <col min="6" max="6" width="10.7109375" style="11" bestFit="1" customWidth="1"/>
    <col min="7" max="8" width="10.85546875" style="17" customWidth="1"/>
    <col min="9" max="9" width="8.5703125" style="9" bestFit="1" customWidth="1"/>
    <col min="10" max="10" width="10" style="9" hidden="1" customWidth="1"/>
    <col min="11" max="11" width="8.140625" style="9" hidden="1" customWidth="1"/>
    <col min="12" max="12" width="7.5703125" style="9" hidden="1" customWidth="1"/>
    <col min="13" max="13" width="10" style="7" bestFit="1" customWidth="1"/>
    <col min="14" max="14" width="12" style="9" hidden="1" customWidth="1"/>
    <col min="15" max="15" width="13.140625" style="9" hidden="1" customWidth="1"/>
    <col min="16" max="238" width="11.42578125" style="4"/>
    <col min="239" max="239" width="44.42578125" style="4" customWidth="1"/>
    <col min="240" max="240" width="13" style="4" customWidth="1"/>
    <col min="241" max="246" width="2" style="4" customWidth="1"/>
    <col min="247" max="247" width="2.42578125" style="4" customWidth="1"/>
    <col min="248" max="248" width="3" style="4" customWidth="1"/>
    <col min="249" max="251" width="2" style="4" customWidth="1"/>
    <col min="252" max="252" width="2.85546875" style="4" customWidth="1"/>
    <col min="253" max="253" width="3" style="4" customWidth="1"/>
    <col min="254" max="254" width="2.7109375" style="4" customWidth="1"/>
    <col min="255" max="255" width="2.42578125" style="4" customWidth="1"/>
    <col min="256" max="256" width="3.28515625" style="4" customWidth="1"/>
    <col min="257" max="257" width="3.5703125" style="4" customWidth="1"/>
    <col min="258" max="258" width="4" style="4" customWidth="1"/>
    <col min="259" max="259" width="3.42578125" style="4" customWidth="1"/>
    <col min="260" max="260" width="3" style="4" customWidth="1"/>
    <col min="261" max="494" width="11.42578125" style="4"/>
    <col min="495" max="495" width="44.42578125" style="4" customWidth="1"/>
    <col min="496" max="496" width="13" style="4" customWidth="1"/>
    <col min="497" max="502" width="2" style="4" customWidth="1"/>
    <col min="503" max="503" width="2.42578125" style="4" customWidth="1"/>
    <col min="504" max="504" width="3" style="4" customWidth="1"/>
    <col min="505" max="507" width="2" style="4" customWidth="1"/>
    <col min="508" max="508" width="2.85546875" style="4" customWidth="1"/>
    <col min="509" max="509" width="3" style="4" customWidth="1"/>
    <col min="510" max="510" width="2.7109375" style="4" customWidth="1"/>
    <col min="511" max="511" width="2.42578125" style="4" customWidth="1"/>
    <col min="512" max="512" width="3.28515625" style="4" customWidth="1"/>
    <col min="513" max="513" width="3.5703125" style="4" customWidth="1"/>
    <col min="514" max="514" width="4" style="4" customWidth="1"/>
    <col min="515" max="515" width="3.42578125" style="4" customWidth="1"/>
    <col min="516" max="516" width="3" style="4" customWidth="1"/>
    <col min="517" max="750" width="11.42578125" style="4"/>
    <col min="751" max="751" width="44.42578125" style="4" customWidth="1"/>
    <col min="752" max="752" width="13" style="4" customWidth="1"/>
    <col min="753" max="758" width="2" style="4" customWidth="1"/>
    <col min="759" max="759" width="2.42578125" style="4" customWidth="1"/>
    <col min="760" max="760" width="3" style="4" customWidth="1"/>
    <col min="761" max="763" width="2" style="4" customWidth="1"/>
    <col min="764" max="764" width="2.85546875" style="4" customWidth="1"/>
    <col min="765" max="765" width="3" style="4" customWidth="1"/>
    <col min="766" max="766" width="2.7109375" style="4" customWidth="1"/>
    <col min="767" max="767" width="2.42578125" style="4" customWidth="1"/>
    <col min="768" max="768" width="3.28515625" style="4" customWidth="1"/>
    <col min="769" max="769" width="3.5703125" style="4" customWidth="1"/>
    <col min="770" max="770" width="4" style="4" customWidth="1"/>
    <col min="771" max="771" width="3.42578125" style="4" customWidth="1"/>
    <col min="772" max="772" width="3" style="4" customWidth="1"/>
    <col min="773" max="1006" width="11.42578125" style="4"/>
    <col min="1007" max="1007" width="44.42578125" style="4" customWidth="1"/>
    <col min="1008" max="1008" width="13" style="4" customWidth="1"/>
    <col min="1009" max="1014" width="2" style="4" customWidth="1"/>
    <col min="1015" max="1015" width="2.42578125" style="4" customWidth="1"/>
    <col min="1016" max="1016" width="3" style="4" customWidth="1"/>
    <col min="1017" max="1019" width="2" style="4" customWidth="1"/>
    <col min="1020" max="1020" width="2.85546875" style="4" customWidth="1"/>
    <col min="1021" max="1021" width="3" style="4" customWidth="1"/>
    <col min="1022" max="1022" width="2.7109375" style="4" customWidth="1"/>
    <col min="1023" max="1023" width="2.42578125" style="4" customWidth="1"/>
    <col min="1024" max="1024" width="3.28515625" style="4" customWidth="1"/>
    <col min="1025" max="1025" width="3.5703125" style="4" customWidth="1"/>
    <col min="1026" max="1026" width="4" style="4" customWidth="1"/>
    <col min="1027" max="1027" width="3.42578125" style="4" customWidth="1"/>
    <col min="1028" max="1028" width="3" style="4" customWidth="1"/>
    <col min="1029" max="1262" width="11.42578125" style="4"/>
    <col min="1263" max="1263" width="44.42578125" style="4" customWidth="1"/>
    <col min="1264" max="1264" width="13" style="4" customWidth="1"/>
    <col min="1265" max="1270" width="2" style="4" customWidth="1"/>
    <col min="1271" max="1271" width="2.42578125" style="4" customWidth="1"/>
    <col min="1272" max="1272" width="3" style="4" customWidth="1"/>
    <col min="1273" max="1275" width="2" style="4" customWidth="1"/>
    <col min="1276" max="1276" width="2.85546875" style="4" customWidth="1"/>
    <col min="1277" max="1277" width="3" style="4" customWidth="1"/>
    <col min="1278" max="1278" width="2.7109375" style="4" customWidth="1"/>
    <col min="1279" max="1279" width="2.42578125" style="4" customWidth="1"/>
    <col min="1280" max="1280" width="3.28515625" style="4" customWidth="1"/>
    <col min="1281" max="1281" width="3.5703125" style="4" customWidth="1"/>
    <col min="1282" max="1282" width="4" style="4" customWidth="1"/>
    <col min="1283" max="1283" width="3.42578125" style="4" customWidth="1"/>
    <col min="1284" max="1284" width="3" style="4" customWidth="1"/>
    <col min="1285" max="1518" width="11.42578125" style="4"/>
    <col min="1519" max="1519" width="44.42578125" style="4" customWidth="1"/>
    <col min="1520" max="1520" width="13" style="4" customWidth="1"/>
    <col min="1521" max="1526" width="2" style="4" customWidth="1"/>
    <col min="1527" max="1527" width="2.42578125" style="4" customWidth="1"/>
    <col min="1528" max="1528" width="3" style="4" customWidth="1"/>
    <col min="1529" max="1531" width="2" style="4" customWidth="1"/>
    <col min="1532" max="1532" width="2.85546875" style="4" customWidth="1"/>
    <col min="1533" max="1533" width="3" style="4" customWidth="1"/>
    <col min="1534" max="1534" width="2.7109375" style="4" customWidth="1"/>
    <col min="1535" max="1535" width="2.42578125" style="4" customWidth="1"/>
    <col min="1536" max="1536" width="3.28515625" style="4" customWidth="1"/>
    <col min="1537" max="1537" width="3.5703125" style="4" customWidth="1"/>
    <col min="1538" max="1538" width="4" style="4" customWidth="1"/>
    <col min="1539" max="1539" width="3.42578125" style="4" customWidth="1"/>
    <col min="1540" max="1540" width="3" style="4" customWidth="1"/>
    <col min="1541" max="1774" width="11.42578125" style="4"/>
    <col min="1775" max="1775" width="44.42578125" style="4" customWidth="1"/>
    <col min="1776" max="1776" width="13" style="4" customWidth="1"/>
    <col min="1777" max="1782" width="2" style="4" customWidth="1"/>
    <col min="1783" max="1783" width="2.42578125" style="4" customWidth="1"/>
    <col min="1784" max="1784" width="3" style="4" customWidth="1"/>
    <col min="1785" max="1787" width="2" style="4" customWidth="1"/>
    <col min="1788" max="1788" width="2.85546875" style="4" customWidth="1"/>
    <col min="1789" max="1789" width="3" style="4" customWidth="1"/>
    <col min="1790" max="1790" width="2.7109375" style="4" customWidth="1"/>
    <col min="1791" max="1791" width="2.42578125" style="4" customWidth="1"/>
    <col min="1792" max="1792" width="3.28515625" style="4" customWidth="1"/>
    <col min="1793" max="1793" width="3.5703125" style="4" customWidth="1"/>
    <col min="1794" max="1794" width="4" style="4" customWidth="1"/>
    <col min="1795" max="1795" width="3.42578125" style="4" customWidth="1"/>
    <col min="1796" max="1796" width="3" style="4" customWidth="1"/>
    <col min="1797" max="2030" width="11.42578125" style="4"/>
    <col min="2031" max="2031" width="44.42578125" style="4" customWidth="1"/>
    <col min="2032" max="2032" width="13" style="4" customWidth="1"/>
    <col min="2033" max="2038" width="2" style="4" customWidth="1"/>
    <col min="2039" max="2039" width="2.42578125" style="4" customWidth="1"/>
    <col min="2040" max="2040" width="3" style="4" customWidth="1"/>
    <col min="2041" max="2043" width="2" style="4" customWidth="1"/>
    <col min="2044" max="2044" width="2.85546875" style="4" customWidth="1"/>
    <col min="2045" max="2045" width="3" style="4" customWidth="1"/>
    <col min="2046" max="2046" width="2.7109375" style="4" customWidth="1"/>
    <col min="2047" max="2047" width="2.42578125" style="4" customWidth="1"/>
    <col min="2048" max="2048" width="3.28515625" style="4" customWidth="1"/>
    <col min="2049" max="2049" width="3.5703125" style="4" customWidth="1"/>
    <col min="2050" max="2050" width="4" style="4" customWidth="1"/>
    <col min="2051" max="2051" width="3.42578125" style="4" customWidth="1"/>
    <col min="2052" max="2052" width="3" style="4" customWidth="1"/>
    <col min="2053" max="2286" width="11.42578125" style="4"/>
    <col min="2287" max="2287" width="44.42578125" style="4" customWidth="1"/>
    <col min="2288" max="2288" width="13" style="4" customWidth="1"/>
    <col min="2289" max="2294" width="2" style="4" customWidth="1"/>
    <col min="2295" max="2295" width="2.42578125" style="4" customWidth="1"/>
    <col min="2296" max="2296" width="3" style="4" customWidth="1"/>
    <col min="2297" max="2299" width="2" style="4" customWidth="1"/>
    <col min="2300" max="2300" width="2.85546875" style="4" customWidth="1"/>
    <col min="2301" max="2301" width="3" style="4" customWidth="1"/>
    <col min="2302" max="2302" width="2.7109375" style="4" customWidth="1"/>
    <col min="2303" max="2303" width="2.42578125" style="4" customWidth="1"/>
    <col min="2304" max="2304" width="3.28515625" style="4" customWidth="1"/>
    <col min="2305" max="2305" width="3.5703125" style="4" customWidth="1"/>
    <col min="2306" max="2306" width="4" style="4" customWidth="1"/>
    <col min="2307" max="2307" width="3.42578125" style="4" customWidth="1"/>
    <col min="2308" max="2308" width="3" style="4" customWidth="1"/>
    <col min="2309" max="2542" width="11.42578125" style="4"/>
    <col min="2543" max="2543" width="44.42578125" style="4" customWidth="1"/>
    <col min="2544" max="2544" width="13" style="4" customWidth="1"/>
    <col min="2545" max="2550" width="2" style="4" customWidth="1"/>
    <col min="2551" max="2551" width="2.42578125" style="4" customWidth="1"/>
    <col min="2552" max="2552" width="3" style="4" customWidth="1"/>
    <col min="2553" max="2555" width="2" style="4" customWidth="1"/>
    <col min="2556" max="2556" width="2.85546875" style="4" customWidth="1"/>
    <col min="2557" max="2557" width="3" style="4" customWidth="1"/>
    <col min="2558" max="2558" width="2.7109375" style="4" customWidth="1"/>
    <col min="2559" max="2559" width="2.42578125" style="4" customWidth="1"/>
    <col min="2560" max="2560" width="3.28515625" style="4" customWidth="1"/>
    <col min="2561" max="2561" width="3.5703125" style="4" customWidth="1"/>
    <col min="2562" max="2562" width="4" style="4" customWidth="1"/>
    <col min="2563" max="2563" width="3.42578125" style="4" customWidth="1"/>
    <col min="2564" max="2564" width="3" style="4" customWidth="1"/>
    <col min="2565" max="2798" width="11.42578125" style="4"/>
    <col min="2799" max="2799" width="44.42578125" style="4" customWidth="1"/>
    <col min="2800" max="2800" width="13" style="4" customWidth="1"/>
    <col min="2801" max="2806" width="2" style="4" customWidth="1"/>
    <col min="2807" max="2807" width="2.42578125" style="4" customWidth="1"/>
    <col min="2808" max="2808" width="3" style="4" customWidth="1"/>
    <col min="2809" max="2811" width="2" style="4" customWidth="1"/>
    <col min="2812" max="2812" width="2.85546875" style="4" customWidth="1"/>
    <col min="2813" max="2813" width="3" style="4" customWidth="1"/>
    <col min="2814" max="2814" width="2.7109375" style="4" customWidth="1"/>
    <col min="2815" max="2815" width="2.42578125" style="4" customWidth="1"/>
    <col min="2816" max="2816" width="3.28515625" style="4" customWidth="1"/>
    <col min="2817" max="2817" width="3.5703125" style="4" customWidth="1"/>
    <col min="2818" max="2818" width="4" style="4" customWidth="1"/>
    <col min="2819" max="2819" width="3.42578125" style="4" customWidth="1"/>
    <col min="2820" max="2820" width="3" style="4" customWidth="1"/>
    <col min="2821" max="3054" width="11.42578125" style="4"/>
    <col min="3055" max="3055" width="44.42578125" style="4" customWidth="1"/>
    <col min="3056" max="3056" width="13" style="4" customWidth="1"/>
    <col min="3057" max="3062" width="2" style="4" customWidth="1"/>
    <col min="3063" max="3063" width="2.42578125" style="4" customWidth="1"/>
    <col min="3064" max="3064" width="3" style="4" customWidth="1"/>
    <col min="3065" max="3067" width="2" style="4" customWidth="1"/>
    <col min="3068" max="3068" width="2.85546875" style="4" customWidth="1"/>
    <col min="3069" max="3069" width="3" style="4" customWidth="1"/>
    <col min="3070" max="3070" width="2.7109375" style="4" customWidth="1"/>
    <col min="3071" max="3071" width="2.42578125" style="4" customWidth="1"/>
    <col min="3072" max="3072" width="3.28515625" style="4" customWidth="1"/>
    <col min="3073" max="3073" width="3.5703125" style="4" customWidth="1"/>
    <col min="3074" max="3074" width="4" style="4" customWidth="1"/>
    <col min="3075" max="3075" width="3.42578125" style="4" customWidth="1"/>
    <col min="3076" max="3076" width="3" style="4" customWidth="1"/>
    <col min="3077" max="3310" width="11.42578125" style="4"/>
    <col min="3311" max="3311" width="44.42578125" style="4" customWidth="1"/>
    <col min="3312" max="3312" width="13" style="4" customWidth="1"/>
    <col min="3313" max="3318" width="2" style="4" customWidth="1"/>
    <col min="3319" max="3319" width="2.42578125" style="4" customWidth="1"/>
    <col min="3320" max="3320" width="3" style="4" customWidth="1"/>
    <col min="3321" max="3323" width="2" style="4" customWidth="1"/>
    <col min="3324" max="3324" width="2.85546875" style="4" customWidth="1"/>
    <col min="3325" max="3325" width="3" style="4" customWidth="1"/>
    <col min="3326" max="3326" width="2.7109375" style="4" customWidth="1"/>
    <col min="3327" max="3327" width="2.42578125" style="4" customWidth="1"/>
    <col min="3328" max="3328" width="3.28515625" style="4" customWidth="1"/>
    <col min="3329" max="3329" width="3.5703125" style="4" customWidth="1"/>
    <col min="3330" max="3330" width="4" style="4" customWidth="1"/>
    <col min="3331" max="3331" width="3.42578125" style="4" customWidth="1"/>
    <col min="3332" max="3332" width="3" style="4" customWidth="1"/>
    <col min="3333" max="3566" width="11.42578125" style="4"/>
    <col min="3567" max="3567" width="44.42578125" style="4" customWidth="1"/>
    <col min="3568" max="3568" width="13" style="4" customWidth="1"/>
    <col min="3569" max="3574" width="2" style="4" customWidth="1"/>
    <col min="3575" max="3575" width="2.42578125" style="4" customWidth="1"/>
    <col min="3576" max="3576" width="3" style="4" customWidth="1"/>
    <col min="3577" max="3579" width="2" style="4" customWidth="1"/>
    <col min="3580" max="3580" width="2.85546875" style="4" customWidth="1"/>
    <col min="3581" max="3581" width="3" style="4" customWidth="1"/>
    <col min="3582" max="3582" width="2.7109375" style="4" customWidth="1"/>
    <col min="3583" max="3583" width="2.42578125" style="4" customWidth="1"/>
    <col min="3584" max="3584" width="3.28515625" style="4" customWidth="1"/>
    <col min="3585" max="3585" width="3.5703125" style="4" customWidth="1"/>
    <col min="3586" max="3586" width="4" style="4" customWidth="1"/>
    <col min="3587" max="3587" width="3.42578125" style="4" customWidth="1"/>
    <col min="3588" max="3588" width="3" style="4" customWidth="1"/>
    <col min="3589" max="3822" width="11.42578125" style="4"/>
    <col min="3823" max="3823" width="44.42578125" style="4" customWidth="1"/>
    <col min="3824" max="3824" width="13" style="4" customWidth="1"/>
    <col min="3825" max="3830" width="2" style="4" customWidth="1"/>
    <col min="3831" max="3831" width="2.42578125" style="4" customWidth="1"/>
    <col min="3832" max="3832" width="3" style="4" customWidth="1"/>
    <col min="3833" max="3835" width="2" style="4" customWidth="1"/>
    <col min="3836" max="3836" width="2.85546875" style="4" customWidth="1"/>
    <col min="3837" max="3837" width="3" style="4" customWidth="1"/>
    <col min="3838" max="3838" width="2.7109375" style="4" customWidth="1"/>
    <col min="3839" max="3839" width="2.42578125" style="4" customWidth="1"/>
    <col min="3840" max="3840" width="3.28515625" style="4" customWidth="1"/>
    <col min="3841" max="3841" width="3.5703125" style="4" customWidth="1"/>
    <col min="3842" max="3842" width="4" style="4" customWidth="1"/>
    <col min="3843" max="3843" width="3.42578125" style="4" customWidth="1"/>
    <col min="3844" max="3844" width="3" style="4" customWidth="1"/>
    <col min="3845" max="4078" width="11.42578125" style="4"/>
    <col min="4079" max="4079" width="44.42578125" style="4" customWidth="1"/>
    <col min="4080" max="4080" width="13" style="4" customWidth="1"/>
    <col min="4081" max="4086" width="2" style="4" customWidth="1"/>
    <col min="4087" max="4087" width="2.42578125" style="4" customWidth="1"/>
    <col min="4088" max="4088" width="3" style="4" customWidth="1"/>
    <col min="4089" max="4091" width="2" style="4" customWidth="1"/>
    <col min="4092" max="4092" width="2.85546875" style="4" customWidth="1"/>
    <col min="4093" max="4093" width="3" style="4" customWidth="1"/>
    <col min="4094" max="4094" width="2.7109375" style="4" customWidth="1"/>
    <col min="4095" max="4095" width="2.42578125" style="4" customWidth="1"/>
    <col min="4096" max="4096" width="3.28515625" style="4" customWidth="1"/>
    <col min="4097" max="4097" width="3.5703125" style="4" customWidth="1"/>
    <col min="4098" max="4098" width="4" style="4" customWidth="1"/>
    <col min="4099" max="4099" width="3.42578125" style="4" customWidth="1"/>
    <col min="4100" max="4100" width="3" style="4" customWidth="1"/>
    <col min="4101" max="4334" width="11.42578125" style="4"/>
    <col min="4335" max="4335" width="44.42578125" style="4" customWidth="1"/>
    <col min="4336" max="4336" width="13" style="4" customWidth="1"/>
    <col min="4337" max="4342" width="2" style="4" customWidth="1"/>
    <col min="4343" max="4343" width="2.42578125" style="4" customWidth="1"/>
    <col min="4344" max="4344" width="3" style="4" customWidth="1"/>
    <col min="4345" max="4347" width="2" style="4" customWidth="1"/>
    <col min="4348" max="4348" width="2.85546875" style="4" customWidth="1"/>
    <col min="4349" max="4349" width="3" style="4" customWidth="1"/>
    <col min="4350" max="4350" width="2.7109375" style="4" customWidth="1"/>
    <col min="4351" max="4351" width="2.42578125" style="4" customWidth="1"/>
    <col min="4352" max="4352" width="3.28515625" style="4" customWidth="1"/>
    <col min="4353" max="4353" width="3.5703125" style="4" customWidth="1"/>
    <col min="4354" max="4354" width="4" style="4" customWidth="1"/>
    <col min="4355" max="4355" width="3.42578125" style="4" customWidth="1"/>
    <col min="4356" max="4356" width="3" style="4" customWidth="1"/>
    <col min="4357" max="4590" width="11.42578125" style="4"/>
    <col min="4591" max="4591" width="44.42578125" style="4" customWidth="1"/>
    <col min="4592" max="4592" width="13" style="4" customWidth="1"/>
    <col min="4593" max="4598" width="2" style="4" customWidth="1"/>
    <col min="4599" max="4599" width="2.42578125" style="4" customWidth="1"/>
    <col min="4600" max="4600" width="3" style="4" customWidth="1"/>
    <col min="4601" max="4603" width="2" style="4" customWidth="1"/>
    <col min="4604" max="4604" width="2.85546875" style="4" customWidth="1"/>
    <col min="4605" max="4605" width="3" style="4" customWidth="1"/>
    <col min="4606" max="4606" width="2.7109375" style="4" customWidth="1"/>
    <col min="4607" max="4607" width="2.42578125" style="4" customWidth="1"/>
    <col min="4608" max="4608" width="3.28515625" style="4" customWidth="1"/>
    <col min="4609" max="4609" width="3.5703125" style="4" customWidth="1"/>
    <col min="4610" max="4610" width="4" style="4" customWidth="1"/>
    <col min="4611" max="4611" width="3.42578125" style="4" customWidth="1"/>
    <col min="4612" max="4612" width="3" style="4" customWidth="1"/>
    <col min="4613" max="4846" width="11.42578125" style="4"/>
    <col min="4847" max="4847" width="44.42578125" style="4" customWidth="1"/>
    <col min="4848" max="4848" width="13" style="4" customWidth="1"/>
    <col min="4849" max="4854" width="2" style="4" customWidth="1"/>
    <col min="4855" max="4855" width="2.42578125" style="4" customWidth="1"/>
    <col min="4856" max="4856" width="3" style="4" customWidth="1"/>
    <col min="4857" max="4859" width="2" style="4" customWidth="1"/>
    <col min="4860" max="4860" width="2.85546875" style="4" customWidth="1"/>
    <col min="4861" max="4861" width="3" style="4" customWidth="1"/>
    <col min="4862" max="4862" width="2.7109375" style="4" customWidth="1"/>
    <col min="4863" max="4863" width="2.42578125" style="4" customWidth="1"/>
    <col min="4864" max="4864" width="3.28515625" style="4" customWidth="1"/>
    <col min="4865" max="4865" width="3.5703125" style="4" customWidth="1"/>
    <col min="4866" max="4866" width="4" style="4" customWidth="1"/>
    <col min="4867" max="4867" width="3.42578125" style="4" customWidth="1"/>
    <col min="4868" max="4868" width="3" style="4" customWidth="1"/>
    <col min="4869" max="5102" width="11.42578125" style="4"/>
    <col min="5103" max="5103" width="44.42578125" style="4" customWidth="1"/>
    <col min="5104" max="5104" width="13" style="4" customWidth="1"/>
    <col min="5105" max="5110" width="2" style="4" customWidth="1"/>
    <col min="5111" max="5111" width="2.42578125" style="4" customWidth="1"/>
    <col min="5112" max="5112" width="3" style="4" customWidth="1"/>
    <col min="5113" max="5115" width="2" style="4" customWidth="1"/>
    <col min="5116" max="5116" width="2.85546875" style="4" customWidth="1"/>
    <col min="5117" max="5117" width="3" style="4" customWidth="1"/>
    <col min="5118" max="5118" width="2.7109375" style="4" customWidth="1"/>
    <col min="5119" max="5119" width="2.42578125" style="4" customWidth="1"/>
    <col min="5120" max="5120" width="3.28515625" style="4" customWidth="1"/>
    <col min="5121" max="5121" width="3.5703125" style="4" customWidth="1"/>
    <col min="5122" max="5122" width="4" style="4" customWidth="1"/>
    <col min="5123" max="5123" width="3.42578125" style="4" customWidth="1"/>
    <col min="5124" max="5124" width="3" style="4" customWidth="1"/>
    <col min="5125" max="5358" width="11.42578125" style="4"/>
    <col min="5359" max="5359" width="44.42578125" style="4" customWidth="1"/>
    <col min="5360" max="5360" width="13" style="4" customWidth="1"/>
    <col min="5361" max="5366" width="2" style="4" customWidth="1"/>
    <col min="5367" max="5367" width="2.42578125" style="4" customWidth="1"/>
    <col min="5368" max="5368" width="3" style="4" customWidth="1"/>
    <col min="5369" max="5371" width="2" style="4" customWidth="1"/>
    <col min="5372" max="5372" width="2.85546875" style="4" customWidth="1"/>
    <col min="5373" max="5373" width="3" style="4" customWidth="1"/>
    <col min="5374" max="5374" width="2.7109375" style="4" customWidth="1"/>
    <col min="5375" max="5375" width="2.42578125" style="4" customWidth="1"/>
    <col min="5376" max="5376" width="3.28515625" style="4" customWidth="1"/>
    <col min="5377" max="5377" width="3.5703125" style="4" customWidth="1"/>
    <col min="5378" max="5378" width="4" style="4" customWidth="1"/>
    <col min="5379" max="5379" width="3.42578125" style="4" customWidth="1"/>
    <col min="5380" max="5380" width="3" style="4" customWidth="1"/>
    <col min="5381" max="5614" width="11.42578125" style="4"/>
    <col min="5615" max="5615" width="44.42578125" style="4" customWidth="1"/>
    <col min="5616" max="5616" width="13" style="4" customWidth="1"/>
    <col min="5617" max="5622" width="2" style="4" customWidth="1"/>
    <col min="5623" max="5623" width="2.42578125" style="4" customWidth="1"/>
    <col min="5624" max="5624" width="3" style="4" customWidth="1"/>
    <col min="5625" max="5627" width="2" style="4" customWidth="1"/>
    <col min="5628" max="5628" width="2.85546875" style="4" customWidth="1"/>
    <col min="5629" max="5629" width="3" style="4" customWidth="1"/>
    <col min="5630" max="5630" width="2.7109375" style="4" customWidth="1"/>
    <col min="5631" max="5631" width="2.42578125" style="4" customWidth="1"/>
    <col min="5632" max="5632" width="3.28515625" style="4" customWidth="1"/>
    <col min="5633" max="5633" width="3.5703125" style="4" customWidth="1"/>
    <col min="5634" max="5634" width="4" style="4" customWidth="1"/>
    <col min="5635" max="5635" width="3.42578125" style="4" customWidth="1"/>
    <col min="5636" max="5636" width="3" style="4" customWidth="1"/>
    <col min="5637" max="5870" width="11.42578125" style="4"/>
    <col min="5871" max="5871" width="44.42578125" style="4" customWidth="1"/>
    <col min="5872" max="5872" width="13" style="4" customWidth="1"/>
    <col min="5873" max="5878" width="2" style="4" customWidth="1"/>
    <col min="5879" max="5879" width="2.42578125" style="4" customWidth="1"/>
    <col min="5880" max="5880" width="3" style="4" customWidth="1"/>
    <col min="5881" max="5883" width="2" style="4" customWidth="1"/>
    <col min="5884" max="5884" width="2.85546875" style="4" customWidth="1"/>
    <col min="5885" max="5885" width="3" style="4" customWidth="1"/>
    <col min="5886" max="5886" width="2.7109375" style="4" customWidth="1"/>
    <col min="5887" max="5887" width="2.42578125" style="4" customWidth="1"/>
    <col min="5888" max="5888" width="3.28515625" style="4" customWidth="1"/>
    <col min="5889" max="5889" width="3.5703125" style="4" customWidth="1"/>
    <col min="5890" max="5890" width="4" style="4" customWidth="1"/>
    <col min="5891" max="5891" width="3.42578125" style="4" customWidth="1"/>
    <col min="5892" max="5892" width="3" style="4" customWidth="1"/>
    <col min="5893" max="6126" width="11.42578125" style="4"/>
    <col min="6127" max="6127" width="44.42578125" style="4" customWidth="1"/>
    <col min="6128" max="6128" width="13" style="4" customWidth="1"/>
    <col min="6129" max="6134" width="2" style="4" customWidth="1"/>
    <col min="6135" max="6135" width="2.42578125" style="4" customWidth="1"/>
    <col min="6136" max="6136" width="3" style="4" customWidth="1"/>
    <col min="6137" max="6139" width="2" style="4" customWidth="1"/>
    <col min="6140" max="6140" width="2.85546875" style="4" customWidth="1"/>
    <col min="6141" max="6141" width="3" style="4" customWidth="1"/>
    <col min="6142" max="6142" width="2.7109375" style="4" customWidth="1"/>
    <col min="6143" max="6143" width="2.42578125" style="4" customWidth="1"/>
    <col min="6144" max="6144" width="3.28515625" style="4" customWidth="1"/>
    <col min="6145" max="6145" width="3.5703125" style="4" customWidth="1"/>
    <col min="6146" max="6146" width="4" style="4" customWidth="1"/>
    <col min="6147" max="6147" width="3.42578125" style="4" customWidth="1"/>
    <col min="6148" max="6148" width="3" style="4" customWidth="1"/>
    <col min="6149" max="6382" width="11.42578125" style="4"/>
    <col min="6383" max="6383" width="44.42578125" style="4" customWidth="1"/>
    <col min="6384" max="6384" width="13" style="4" customWidth="1"/>
    <col min="6385" max="6390" width="2" style="4" customWidth="1"/>
    <col min="6391" max="6391" width="2.42578125" style="4" customWidth="1"/>
    <col min="6392" max="6392" width="3" style="4" customWidth="1"/>
    <col min="6393" max="6395" width="2" style="4" customWidth="1"/>
    <col min="6396" max="6396" width="2.85546875" style="4" customWidth="1"/>
    <col min="6397" max="6397" width="3" style="4" customWidth="1"/>
    <col min="6398" max="6398" width="2.7109375" style="4" customWidth="1"/>
    <col min="6399" max="6399" width="2.42578125" style="4" customWidth="1"/>
    <col min="6400" max="6400" width="3.28515625" style="4" customWidth="1"/>
    <col min="6401" max="6401" width="3.5703125" style="4" customWidth="1"/>
    <col min="6402" max="6402" width="4" style="4" customWidth="1"/>
    <col min="6403" max="6403" width="3.42578125" style="4" customWidth="1"/>
    <col min="6404" max="6404" width="3" style="4" customWidth="1"/>
    <col min="6405" max="6638" width="11.42578125" style="4"/>
    <col min="6639" max="6639" width="44.42578125" style="4" customWidth="1"/>
    <col min="6640" max="6640" width="13" style="4" customWidth="1"/>
    <col min="6641" max="6646" width="2" style="4" customWidth="1"/>
    <col min="6647" max="6647" width="2.42578125" style="4" customWidth="1"/>
    <col min="6648" max="6648" width="3" style="4" customWidth="1"/>
    <col min="6649" max="6651" width="2" style="4" customWidth="1"/>
    <col min="6652" max="6652" width="2.85546875" style="4" customWidth="1"/>
    <col min="6653" max="6653" width="3" style="4" customWidth="1"/>
    <col min="6654" max="6654" width="2.7109375" style="4" customWidth="1"/>
    <col min="6655" max="6655" width="2.42578125" style="4" customWidth="1"/>
    <col min="6656" max="6656" width="3.28515625" style="4" customWidth="1"/>
    <col min="6657" max="6657" width="3.5703125" style="4" customWidth="1"/>
    <col min="6658" max="6658" width="4" style="4" customWidth="1"/>
    <col min="6659" max="6659" width="3.42578125" style="4" customWidth="1"/>
    <col min="6660" max="6660" width="3" style="4" customWidth="1"/>
    <col min="6661" max="6894" width="11.42578125" style="4"/>
    <col min="6895" max="6895" width="44.42578125" style="4" customWidth="1"/>
    <col min="6896" max="6896" width="13" style="4" customWidth="1"/>
    <col min="6897" max="6902" width="2" style="4" customWidth="1"/>
    <col min="6903" max="6903" width="2.42578125" style="4" customWidth="1"/>
    <col min="6904" max="6904" width="3" style="4" customWidth="1"/>
    <col min="6905" max="6907" width="2" style="4" customWidth="1"/>
    <col min="6908" max="6908" width="2.85546875" style="4" customWidth="1"/>
    <col min="6909" max="6909" width="3" style="4" customWidth="1"/>
    <col min="6910" max="6910" width="2.7109375" style="4" customWidth="1"/>
    <col min="6911" max="6911" width="2.42578125" style="4" customWidth="1"/>
    <col min="6912" max="6912" width="3.28515625" style="4" customWidth="1"/>
    <col min="6913" max="6913" width="3.5703125" style="4" customWidth="1"/>
    <col min="6914" max="6914" width="4" style="4" customWidth="1"/>
    <col min="6915" max="6915" width="3.42578125" style="4" customWidth="1"/>
    <col min="6916" max="6916" width="3" style="4" customWidth="1"/>
    <col min="6917" max="7150" width="11.42578125" style="4"/>
    <col min="7151" max="7151" width="44.42578125" style="4" customWidth="1"/>
    <col min="7152" max="7152" width="13" style="4" customWidth="1"/>
    <col min="7153" max="7158" width="2" style="4" customWidth="1"/>
    <col min="7159" max="7159" width="2.42578125" style="4" customWidth="1"/>
    <col min="7160" max="7160" width="3" style="4" customWidth="1"/>
    <col min="7161" max="7163" width="2" style="4" customWidth="1"/>
    <col min="7164" max="7164" width="2.85546875" style="4" customWidth="1"/>
    <col min="7165" max="7165" width="3" style="4" customWidth="1"/>
    <col min="7166" max="7166" width="2.7109375" style="4" customWidth="1"/>
    <col min="7167" max="7167" width="2.42578125" style="4" customWidth="1"/>
    <col min="7168" max="7168" width="3.28515625" style="4" customWidth="1"/>
    <col min="7169" max="7169" width="3.5703125" style="4" customWidth="1"/>
    <col min="7170" max="7170" width="4" style="4" customWidth="1"/>
    <col min="7171" max="7171" width="3.42578125" style="4" customWidth="1"/>
    <col min="7172" max="7172" width="3" style="4" customWidth="1"/>
    <col min="7173" max="7406" width="11.42578125" style="4"/>
    <col min="7407" max="7407" width="44.42578125" style="4" customWidth="1"/>
    <col min="7408" max="7408" width="13" style="4" customWidth="1"/>
    <col min="7409" max="7414" width="2" style="4" customWidth="1"/>
    <col min="7415" max="7415" width="2.42578125" style="4" customWidth="1"/>
    <col min="7416" max="7416" width="3" style="4" customWidth="1"/>
    <col min="7417" max="7419" width="2" style="4" customWidth="1"/>
    <col min="7420" max="7420" width="2.85546875" style="4" customWidth="1"/>
    <col min="7421" max="7421" width="3" style="4" customWidth="1"/>
    <col min="7422" max="7422" width="2.7109375" style="4" customWidth="1"/>
    <col min="7423" max="7423" width="2.42578125" style="4" customWidth="1"/>
    <col min="7424" max="7424" width="3.28515625" style="4" customWidth="1"/>
    <col min="7425" max="7425" width="3.5703125" style="4" customWidth="1"/>
    <col min="7426" max="7426" width="4" style="4" customWidth="1"/>
    <col min="7427" max="7427" width="3.42578125" style="4" customWidth="1"/>
    <col min="7428" max="7428" width="3" style="4" customWidth="1"/>
    <col min="7429" max="7662" width="11.42578125" style="4"/>
    <col min="7663" max="7663" width="44.42578125" style="4" customWidth="1"/>
    <col min="7664" max="7664" width="13" style="4" customWidth="1"/>
    <col min="7665" max="7670" width="2" style="4" customWidth="1"/>
    <col min="7671" max="7671" width="2.42578125" style="4" customWidth="1"/>
    <col min="7672" max="7672" width="3" style="4" customWidth="1"/>
    <col min="7673" max="7675" width="2" style="4" customWidth="1"/>
    <col min="7676" max="7676" width="2.85546875" style="4" customWidth="1"/>
    <col min="7677" max="7677" width="3" style="4" customWidth="1"/>
    <col min="7678" max="7678" width="2.7109375" style="4" customWidth="1"/>
    <col min="7679" max="7679" width="2.42578125" style="4" customWidth="1"/>
    <col min="7680" max="7680" width="3.28515625" style="4" customWidth="1"/>
    <col min="7681" max="7681" width="3.5703125" style="4" customWidth="1"/>
    <col min="7682" max="7682" width="4" style="4" customWidth="1"/>
    <col min="7683" max="7683" width="3.42578125" style="4" customWidth="1"/>
    <col min="7684" max="7684" width="3" style="4" customWidth="1"/>
    <col min="7685" max="7918" width="11.42578125" style="4"/>
    <col min="7919" max="7919" width="44.42578125" style="4" customWidth="1"/>
    <col min="7920" max="7920" width="13" style="4" customWidth="1"/>
    <col min="7921" max="7926" width="2" style="4" customWidth="1"/>
    <col min="7927" max="7927" width="2.42578125" style="4" customWidth="1"/>
    <col min="7928" max="7928" width="3" style="4" customWidth="1"/>
    <col min="7929" max="7931" width="2" style="4" customWidth="1"/>
    <col min="7932" max="7932" width="2.85546875" style="4" customWidth="1"/>
    <col min="7933" max="7933" width="3" style="4" customWidth="1"/>
    <col min="7934" max="7934" width="2.7109375" style="4" customWidth="1"/>
    <col min="7935" max="7935" width="2.42578125" style="4" customWidth="1"/>
    <col min="7936" max="7936" width="3.28515625" style="4" customWidth="1"/>
    <col min="7937" max="7937" width="3.5703125" style="4" customWidth="1"/>
    <col min="7938" max="7938" width="4" style="4" customWidth="1"/>
    <col min="7939" max="7939" width="3.42578125" style="4" customWidth="1"/>
    <col min="7940" max="7940" width="3" style="4" customWidth="1"/>
    <col min="7941" max="8174" width="11.42578125" style="4"/>
    <col min="8175" max="8175" width="44.42578125" style="4" customWidth="1"/>
    <col min="8176" max="8176" width="13" style="4" customWidth="1"/>
    <col min="8177" max="8182" width="2" style="4" customWidth="1"/>
    <col min="8183" max="8183" width="2.42578125" style="4" customWidth="1"/>
    <col min="8184" max="8184" width="3" style="4" customWidth="1"/>
    <col min="8185" max="8187" width="2" style="4" customWidth="1"/>
    <col min="8188" max="8188" width="2.85546875" style="4" customWidth="1"/>
    <col min="8189" max="8189" width="3" style="4" customWidth="1"/>
    <col min="8190" max="8190" width="2.7109375" style="4" customWidth="1"/>
    <col min="8191" max="8191" width="2.42578125" style="4" customWidth="1"/>
    <col min="8192" max="8192" width="3.28515625" style="4" customWidth="1"/>
    <col min="8193" max="8193" width="3.5703125" style="4" customWidth="1"/>
    <col min="8194" max="8194" width="4" style="4" customWidth="1"/>
    <col min="8195" max="8195" width="3.42578125" style="4" customWidth="1"/>
    <col min="8196" max="8196" width="3" style="4" customWidth="1"/>
    <col min="8197" max="8430" width="11.42578125" style="4"/>
    <col min="8431" max="8431" width="44.42578125" style="4" customWidth="1"/>
    <col min="8432" max="8432" width="13" style="4" customWidth="1"/>
    <col min="8433" max="8438" width="2" style="4" customWidth="1"/>
    <col min="8439" max="8439" width="2.42578125" style="4" customWidth="1"/>
    <col min="8440" max="8440" width="3" style="4" customWidth="1"/>
    <col min="8441" max="8443" width="2" style="4" customWidth="1"/>
    <col min="8444" max="8444" width="2.85546875" style="4" customWidth="1"/>
    <col min="8445" max="8445" width="3" style="4" customWidth="1"/>
    <col min="8446" max="8446" width="2.7109375" style="4" customWidth="1"/>
    <col min="8447" max="8447" width="2.42578125" style="4" customWidth="1"/>
    <col min="8448" max="8448" width="3.28515625" style="4" customWidth="1"/>
    <col min="8449" max="8449" width="3.5703125" style="4" customWidth="1"/>
    <col min="8450" max="8450" width="4" style="4" customWidth="1"/>
    <col min="8451" max="8451" width="3.42578125" style="4" customWidth="1"/>
    <col min="8452" max="8452" width="3" style="4" customWidth="1"/>
    <col min="8453" max="8686" width="11.42578125" style="4"/>
    <col min="8687" max="8687" width="44.42578125" style="4" customWidth="1"/>
    <col min="8688" max="8688" width="13" style="4" customWidth="1"/>
    <col min="8689" max="8694" width="2" style="4" customWidth="1"/>
    <col min="8695" max="8695" width="2.42578125" style="4" customWidth="1"/>
    <col min="8696" max="8696" width="3" style="4" customWidth="1"/>
    <col min="8697" max="8699" width="2" style="4" customWidth="1"/>
    <col min="8700" max="8700" width="2.85546875" style="4" customWidth="1"/>
    <col min="8701" max="8701" width="3" style="4" customWidth="1"/>
    <col min="8702" max="8702" width="2.7109375" style="4" customWidth="1"/>
    <col min="8703" max="8703" width="2.42578125" style="4" customWidth="1"/>
    <col min="8704" max="8704" width="3.28515625" style="4" customWidth="1"/>
    <col min="8705" max="8705" width="3.5703125" style="4" customWidth="1"/>
    <col min="8706" max="8706" width="4" style="4" customWidth="1"/>
    <col min="8707" max="8707" width="3.42578125" style="4" customWidth="1"/>
    <col min="8708" max="8708" width="3" style="4" customWidth="1"/>
    <col min="8709" max="8942" width="11.42578125" style="4"/>
    <col min="8943" max="8943" width="44.42578125" style="4" customWidth="1"/>
    <col min="8944" max="8944" width="13" style="4" customWidth="1"/>
    <col min="8945" max="8950" width="2" style="4" customWidth="1"/>
    <col min="8951" max="8951" width="2.42578125" style="4" customWidth="1"/>
    <col min="8952" max="8952" width="3" style="4" customWidth="1"/>
    <col min="8953" max="8955" width="2" style="4" customWidth="1"/>
    <col min="8956" max="8956" width="2.85546875" style="4" customWidth="1"/>
    <col min="8957" max="8957" width="3" style="4" customWidth="1"/>
    <col min="8958" max="8958" width="2.7109375" style="4" customWidth="1"/>
    <col min="8959" max="8959" width="2.42578125" style="4" customWidth="1"/>
    <col min="8960" max="8960" width="3.28515625" style="4" customWidth="1"/>
    <col min="8961" max="8961" width="3.5703125" style="4" customWidth="1"/>
    <col min="8962" max="8962" width="4" style="4" customWidth="1"/>
    <col min="8963" max="8963" width="3.42578125" style="4" customWidth="1"/>
    <col min="8964" max="8964" width="3" style="4" customWidth="1"/>
    <col min="8965" max="9198" width="11.42578125" style="4"/>
    <col min="9199" max="9199" width="44.42578125" style="4" customWidth="1"/>
    <col min="9200" max="9200" width="13" style="4" customWidth="1"/>
    <col min="9201" max="9206" width="2" style="4" customWidth="1"/>
    <col min="9207" max="9207" width="2.42578125" style="4" customWidth="1"/>
    <col min="9208" max="9208" width="3" style="4" customWidth="1"/>
    <col min="9209" max="9211" width="2" style="4" customWidth="1"/>
    <col min="9212" max="9212" width="2.85546875" style="4" customWidth="1"/>
    <col min="9213" max="9213" width="3" style="4" customWidth="1"/>
    <col min="9214" max="9214" width="2.7109375" style="4" customWidth="1"/>
    <col min="9215" max="9215" width="2.42578125" style="4" customWidth="1"/>
    <col min="9216" max="9216" width="3.28515625" style="4" customWidth="1"/>
    <col min="9217" max="9217" width="3.5703125" style="4" customWidth="1"/>
    <col min="9218" max="9218" width="4" style="4" customWidth="1"/>
    <col min="9219" max="9219" width="3.42578125" style="4" customWidth="1"/>
    <col min="9220" max="9220" width="3" style="4" customWidth="1"/>
    <col min="9221" max="9454" width="11.42578125" style="4"/>
    <col min="9455" max="9455" width="44.42578125" style="4" customWidth="1"/>
    <col min="9456" max="9456" width="13" style="4" customWidth="1"/>
    <col min="9457" max="9462" width="2" style="4" customWidth="1"/>
    <col min="9463" max="9463" width="2.42578125" style="4" customWidth="1"/>
    <col min="9464" max="9464" width="3" style="4" customWidth="1"/>
    <col min="9465" max="9467" width="2" style="4" customWidth="1"/>
    <col min="9468" max="9468" width="2.85546875" style="4" customWidth="1"/>
    <col min="9469" max="9469" width="3" style="4" customWidth="1"/>
    <col min="9470" max="9470" width="2.7109375" style="4" customWidth="1"/>
    <col min="9471" max="9471" width="2.42578125" style="4" customWidth="1"/>
    <col min="9472" max="9472" width="3.28515625" style="4" customWidth="1"/>
    <col min="9473" max="9473" width="3.5703125" style="4" customWidth="1"/>
    <col min="9474" max="9474" width="4" style="4" customWidth="1"/>
    <col min="9475" max="9475" width="3.42578125" style="4" customWidth="1"/>
    <col min="9476" max="9476" width="3" style="4" customWidth="1"/>
    <col min="9477" max="9710" width="11.42578125" style="4"/>
    <col min="9711" max="9711" width="44.42578125" style="4" customWidth="1"/>
    <col min="9712" max="9712" width="13" style="4" customWidth="1"/>
    <col min="9713" max="9718" width="2" style="4" customWidth="1"/>
    <col min="9719" max="9719" width="2.42578125" style="4" customWidth="1"/>
    <col min="9720" max="9720" width="3" style="4" customWidth="1"/>
    <col min="9721" max="9723" width="2" style="4" customWidth="1"/>
    <col min="9724" max="9724" width="2.85546875" style="4" customWidth="1"/>
    <col min="9725" max="9725" width="3" style="4" customWidth="1"/>
    <col min="9726" max="9726" width="2.7109375" style="4" customWidth="1"/>
    <col min="9727" max="9727" width="2.42578125" style="4" customWidth="1"/>
    <col min="9728" max="9728" width="3.28515625" style="4" customWidth="1"/>
    <col min="9729" max="9729" width="3.5703125" style="4" customWidth="1"/>
    <col min="9730" max="9730" width="4" style="4" customWidth="1"/>
    <col min="9731" max="9731" width="3.42578125" style="4" customWidth="1"/>
    <col min="9732" max="9732" width="3" style="4" customWidth="1"/>
    <col min="9733" max="9966" width="11.42578125" style="4"/>
    <col min="9967" max="9967" width="44.42578125" style="4" customWidth="1"/>
    <col min="9968" max="9968" width="13" style="4" customWidth="1"/>
    <col min="9969" max="9974" width="2" style="4" customWidth="1"/>
    <col min="9975" max="9975" width="2.42578125" style="4" customWidth="1"/>
    <col min="9976" max="9976" width="3" style="4" customWidth="1"/>
    <col min="9977" max="9979" width="2" style="4" customWidth="1"/>
    <col min="9980" max="9980" width="2.85546875" style="4" customWidth="1"/>
    <col min="9981" max="9981" width="3" style="4" customWidth="1"/>
    <col min="9982" max="9982" width="2.7109375" style="4" customWidth="1"/>
    <col min="9983" max="9983" width="2.42578125" style="4" customWidth="1"/>
    <col min="9984" max="9984" width="3.28515625" style="4" customWidth="1"/>
    <col min="9985" max="9985" width="3.5703125" style="4" customWidth="1"/>
    <col min="9986" max="9986" width="4" style="4" customWidth="1"/>
    <col min="9987" max="9987" width="3.42578125" style="4" customWidth="1"/>
    <col min="9988" max="9988" width="3" style="4" customWidth="1"/>
    <col min="9989" max="10222" width="11.42578125" style="4"/>
    <col min="10223" max="10223" width="44.42578125" style="4" customWidth="1"/>
    <col min="10224" max="10224" width="13" style="4" customWidth="1"/>
    <col min="10225" max="10230" width="2" style="4" customWidth="1"/>
    <col min="10231" max="10231" width="2.42578125" style="4" customWidth="1"/>
    <col min="10232" max="10232" width="3" style="4" customWidth="1"/>
    <col min="10233" max="10235" width="2" style="4" customWidth="1"/>
    <col min="10236" max="10236" width="2.85546875" style="4" customWidth="1"/>
    <col min="10237" max="10237" width="3" style="4" customWidth="1"/>
    <col min="10238" max="10238" width="2.7109375" style="4" customWidth="1"/>
    <col min="10239" max="10239" width="2.42578125" style="4" customWidth="1"/>
    <col min="10240" max="10240" width="3.28515625" style="4" customWidth="1"/>
    <col min="10241" max="10241" width="3.5703125" style="4" customWidth="1"/>
    <col min="10242" max="10242" width="4" style="4" customWidth="1"/>
    <col min="10243" max="10243" width="3.42578125" style="4" customWidth="1"/>
    <col min="10244" max="10244" width="3" style="4" customWidth="1"/>
    <col min="10245" max="10478" width="11.42578125" style="4"/>
    <col min="10479" max="10479" width="44.42578125" style="4" customWidth="1"/>
    <col min="10480" max="10480" width="13" style="4" customWidth="1"/>
    <col min="10481" max="10486" width="2" style="4" customWidth="1"/>
    <col min="10487" max="10487" width="2.42578125" style="4" customWidth="1"/>
    <col min="10488" max="10488" width="3" style="4" customWidth="1"/>
    <col min="10489" max="10491" width="2" style="4" customWidth="1"/>
    <col min="10492" max="10492" width="2.85546875" style="4" customWidth="1"/>
    <col min="10493" max="10493" width="3" style="4" customWidth="1"/>
    <col min="10494" max="10494" width="2.7109375" style="4" customWidth="1"/>
    <col min="10495" max="10495" width="2.42578125" style="4" customWidth="1"/>
    <col min="10496" max="10496" width="3.28515625" style="4" customWidth="1"/>
    <col min="10497" max="10497" width="3.5703125" style="4" customWidth="1"/>
    <col min="10498" max="10498" width="4" style="4" customWidth="1"/>
    <col min="10499" max="10499" width="3.42578125" style="4" customWidth="1"/>
    <col min="10500" max="10500" width="3" style="4" customWidth="1"/>
    <col min="10501" max="10734" width="11.42578125" style="4"/>
    <col min="10735" max="10735" width="44.42578125" style="4" customWidth="1"/>
    <col min="10736" max="10736" width="13" style="4" customWidth="1"/>
    <col min="10737" max="10742" width="2" style="4" customWidth="1"/>
    <col min="10743" max="10743" width="2.42578125" style="4" customWidth="1"/>
    <col min="10744" max="10744" width="3" style="4" customWidth="1"/>
    <col min="10745" max="10747" width="2" style="4" customWidth="1"/>
    <col min="10748" max="10748" width="2.85546875" style="4" customWidth="1"/>
    <col min="10749" max="10749" width="3" style="4" customWidth="1"/>
    <col min="10750" max="10750" width="2.7109375" style="4" customWidth="1"/>
    <col min="10751" max="10751" width="2.42578125" style="4" customWidth="1"/>
    <col min="10752" max="10752" width="3.28515625" style="4" customWidth="1"/>
    <col min="10753" max="10753" width="3.5703125" style="4" customWidth="1"/>
    <col min="10754" max="10754" width="4" style="4" customWidth="1"/>
    <col min="10755" max="10755" width="3.42578125" style="4" customWidth="1"/>
    <col min="10756" max="10756" width="3" style="4" customWidth="1"/>
    <col min="10757" max="10990" width="11.42578125" style="4"/>
    <col min="10991" max="10991" width="44.42578125" style="4" customWidth="1"/>
    <col min="10992" max="10992" width="13" style="4" customWidth="1"/>
    <col min="10993" max="10998" width="2" style="4" customWidth="1"/>
    <col min="10999" max="10999" width="2.42578125" style="4" customWidth="1"/>
    <col min="11000" max="11000" width="3" style="4" customWidth="1"/>
    <col min="11001" max="11003" width="2" style="4" customWidth="1"/>
    <col min="11004" max="11004" width="2.85546875" style="4" customWidth="1"/>
    <col min="11005" max="11005" width="3" style="4" customWidth="1"/>
    <col min="11006" max="11006" width="2.7109375" style="4" customWidth="1"/>
    <col min="11007" max="11007" width="2.42578125" style="4" customWidth="1"/>
    <col min="11008" max="11008" width="3.28515625" style="4" customWidth="1"/>
    <col min="11009" max="11009" width="3.5703125" style="4" customWidth="1"/>
    <col min="11010" max="11010" width="4" style="4" customWidth="1"/>
    <col min="11011" max="11011" width="3.42578125" style="4" customWidth="1"/>
    <col min="11012" max="11012" width="3" style="4" customWidth="1"/>
    <col min="11013" max="11246" width="11.42578125" style="4"/>
    <col min="11247" max="11247" width="44.42578125" style="4" customWidth="1"/>
    <col min="11248" max="11248" width="13" style="4" customWidth="1"/>
    <col min="11249" max="11254" width="2" style="4" customWidth="1"/>
    <col min="11255" max="11255" width="2.42578125" style="4" customWidth="1"/>
    <col min="11256" max="11256" width="3" style="4" customWidth="1"/>
    <col min="11257" max="11259" width="2" style="4" customWidth="1"/>
    <col min="11260" max="11260" width="2.85546875" style="4" customWidth="1"/>
    <col min="11261" max="11261" width="3" style="4" customWidth="1"/>
    <col min="11262" max="11262" width="2.7109375" style="4" customWidth="1"/>
    <col min="11263" max="11263" width="2.42578125" style="4" customWidth="1"/>
    <col min="11264" max="11264" width="3.28515625" style="4" customWidth="1"/>
    <col min="11265" max="11265" width="3.5703125" style="4" customWidth="1"/>
    <col min="11266" max="11266" width="4" style="4" customWidth="1"/>
    <col min="11267" max="11267" width="3.42578125" style="4" customWidth="1"/>
    <col min="11268" max="11268" width="3" style="4" customWidth="1"/>
    <col min="11269" max="11502" width="11.42578125" style="4"/>
    <col min="11503" max="11503" width="44.42578125" style="4" customWidth="1"/>
    <col min="11504" max="11504" width="13" style="4" customWidth="1"/>
    <col min="11505" max="11510" width="2" style="4" customWidth="1"/>
    <col min="11511" max="11511" width="2.42578125" style="4" customWidth="1"/>
    <col min="11512" max="11512" width="3" style="4" customWidth="1"/>
    <col min="11513" max="11515" width="2" style="4" customWidth="1"/>
    <col min="11516" max="11516" width="2.85546875" style="4" customWidth="1"/>
    <col min="11517" max="11517" width="3" style="4" customWidth="1"/>
    <col min="11518" max="11518" width="2.7109375" style="4" customWidth="1"/>
    <col min="11519" max="11519" width="2.42578125" style="4" customWidth="1"/>
    <col min="11520" max="11520" width="3.28515625" style="4" customWidth="1"/>
    <col min="11521" max="11521" width="3.5703125" style="4" customWidth="1"/>
    <col min="11522" max="11522" width="4" style="4" customWidth="1"/>
    <col min="11523" max="11523" width="3.42578125" style="4" customWidth="1"/>
    <col min="11524" max="11524" width="3" style="4" customWidth="1"/>
    <col min="11525" max="11758" width="11.42578125" style="4"/>
    <col min="11759" max="11759" width="44.42578125" style="4" customWidth="1"/>
    <col min="11760" max="11760" width="13" style="4" customWidth="1"/>
    <col min="11761" max="11766" width="2" style="4" customWidth="1"/>
    <col min="11767" max="11767" width="2.42578125" style="4" customWidth="1"/>
    <col min="11768" max="11768" width="3" style="4" customWidth="1"/>
    <col min="11769" max="11771" width="2" style="4" customWidth="1"/>
    <col min="11772" max="11772" width="2.85546875" style="4" customWidth="1"/>
    <col min="11773" max="11773" width="3" style="4" customWidth="1"/>
    <col min="11774" max="11774" width="2.7109375" style="4" customWidth="1"/>
    <col min="11775" max="11775" width="2.42578125" style="4" customWidth="1"/>
    <col min="11776" max="11776" width="3.28515625" style="4" customWidth="1"/>
    <col min="11777" max="11777" width="3.5703125" style="4" customWidth="1"/>
    <col min="11778" max="11778" width="4" style="4" customWidth="1"/>
    <col min="11779" max="11779" width="3.42578125" style="4" customWidth="1"/>
    <col min="11780" max="11780" width="3" style="4" customWidth="1"/>
    <col min="11781" max="12014" width="11.42578125" style="4"/>
    <col min="12015" max="12015" width="44.42578125" style="4" customWidth="1"/>
    <col min="12016" max="12016" width="13" style="4" customWidth="1"/>
    <col min="12017" max="12022" width="2" style="4" customWidth="1"/>
    <col min="12023" max="12023" width="2.42578125" style="4" customWidth="1"/>
    <col min="12024" max="12024" width="3" style="4" customWidth="1"/>
    <col min="12025" max="12027" width="2" style="4" customWidth="1"/>
    <col min="12028" max="12028" width="2.85546875" style="4" customWidth="1"/>
    <col min="12029" max="12029" width="3" style="4" customWidth="1"/>
    <col min="12030" max="12030" width="2.7109375" style="4" customWidth="1"/>
    <col min="12031" max="12031" width="2.42578125" style="4" customWidth="1"/>
    <col min="12032" max="12032" width="3.28515625" style="4" customWidth="1"/>
    <col min="12033" max="12033" width="3.5703125" style="4" customWidth="1"/>
    <col min="12034" max="12034" width="4" style="4" customWidth="1"/>
    <col min="12035" max="12035" width="3.42578125" style="4" customWidth="1"/>
    <col min="12036" max="12036" width="3" style="4" customWidth="1"/>
    <col min="12037" max="12270" width="11.42578125" style="4"/>
    <col min="12271" max="12271" width="44.42578125" style="4" customWidth="1"/>
    <col min="12272" max="12272" width="13" style="4" customWidth="1"/>
    <col min="12273" max="12278" width="2" style="4" customWidth="1"/>
    <col min="12279" max="12279" width="2.42578125" style="4" customWidth="1"/>
    <col min="12280" max="12280" width="3" style="4" customWidth="1"/>
    <col min="12281" max="12283" width="2" style="4" customWidth="1"/>
    <col min="12284" max="12284" width="2.85546875" style="4" customWidth="1"/>
    <col min="12285" max="12285" width="3" style="4" customWidth="1"/>
    <col min="12286" max="12286" width="2.7109375" style="4" customWidth="1"/>
    <col min="12287" max="12287" width="2.42578125" style="4" customWidth="1"/>
    <col min="12288" max="12288" width="3.28515625" style="4" customWidth="1"/>
    <col min="12289" max="12289" width="3.5703125" style="4" customWidth="1"/>
    <col min="12290" max="12290" width="4" style="4" customWidth="1"/>
    <col min="12291" max="12291" width="3.42578125" style="4" customWidth="1"/>
    <col min="12292" max="12292" width="3" style="4" customWidth="1"/>
    <col min="12293" max="12526" width="11.42578125" style="4"/>
    <col min="12527" max="12527" width="44.42578125" style="4" customWidth="1"/>
    <col min="12528" max="12528" width="13" style="4" customWidth="1"/>
    <col min="12529" max="12534" width="2" style="4" customWidth="1"/>
    <col min="12535" max="12535" width="2.42578125" style="4" customWidth="1"/>
    <col min="12536" max="12536" width="3" style="4" customWidth="1"/>
    <col min="12537" max="12539" width="2" style="4" customWidth="1"/>
    <col min="12540" max="12540" width="2.85546875" style="4" customWidth="1"/>
    <col min="12541" max="12541" width="3" style="4" customWidth="1"/>
    <col min="12542" max="12542" width="2.7109375" style="4" customWidth="1"/>
    <col min="12543" max="12543" width="2.42578125" style="4" customWidth="1"/>
    <col min="12544" max="12544" width="3.28515625" style="4" customWidth="1"/>
    <col min="12545" max="12545" width="3.5703125" style="4" customWidth="1"/>
    <col min="12546" max="12546" width="4" style="4" customWidth="1"/>
    <col min="12547" max="12547" width="3.42578125" style="4" customWidth="1"/>
    <col min="12548" max="12548" width="3" style="4" customWidth="1"/>
    <col min="12549" max="12782" width="11.42578125" style="4"/>
    <col min="12783" max="12783" width="44.42578125" style="4" customWidth="1"/>
    <col min="12784" max="12784" width="13" style="4" customWidth="1"/>
    <col min="12785" max="12790" width="2" style="4" customWidth="1"/>
    <col min="12791" max="12791" width="2.42578125" style="4" customWidth="1"/>
    <col min="12792" max="12792" width="3" style="4" customWidth="1"/>
    <col min="12793" max="12795" width="2" style="4" customWidth="1"/>
    <col min="12796" max="12796" width="2.85546875" style="4" customWidth="1"/>
    <col min="12797" max="12797" width="3" style="4" customWidth="1"/>
    <col min="12798" max="12798" width="2.7109375" style="4" customWidth="1"/>
    <col min="12799" max="12799" width="2.42578125" style="4" customWidth="1"/>
    <col min="12800" max="12800" width="3.28515625" style="4" customWidth="1"/>
    <col min="12801" max="12801" width="3.5703125" style="4" customWidth="1"/>
    <col min="12802" max="12802" width="4" style="4" customWidth="1"/>
    <col min="12803" max="12803" width="3.42578125" style="4" customWidth="1"/>
    <col min="12804" max="12804" width="3" style="4" customWidth="1"/>
    <col min="12805" max="13038" width="11.42578125" style="4"/>
    <col min="13039" max="13039" width="44.42578125" style="4" customWidth="1"/>
    <col min="13040" max="13040" width="13" style="4" customWidth="1"/>
    <col min="13041" max="13046" width="2" style="4" customWidth="1"/>
    <col min="13047" max="13047" width="2.42578125" style="4" customWidth="1"/>
    <col min="13048" max="13048" width="3" style="4" customWidth="1"/>
    <col min="13049" max="13051" width="2" style="4" customWidth="1"/>
    <col min="13052" max="13052" width="2.85546875" style="4" customWidth="1"/>
    <col min="13053" max="13053" width="3" style="4" customWidth="1"/>
    <col min="13054" max="13054" width="2.7109375" style="4" customWidth="1"/>
    <col min="13055" max="13055" width="2.42578125" style="4" customWidth="1"/>
    <col min="13056" max="13056" width="3.28515625" style="4" customWidth="1"/>
    <col min="13057" max="13057" width="3.5703125" style="4" customWidth="1"/>
    <col min="13058" max="13058" width="4" style="4" customWidth="1"/>
    <col min="13059" max="13059" width="3.42578125" style="4" customWidth="1"/>
    <col min="13060" max="13060" width="3" style="4" customWidth="1"/>
    <col min="13061" max="13294" width="11.42578125" style="4"/>
    <col min="13295" max="13295" width="44.42578125" style="4" customWidth="1"/>
    <col min="13296" max="13296" width="13" style="4" customWidth="1"/>
    <col min="13297" max="13302" width="2" style="4" customWidth="1"/>
    <col min="13303" max="13303" width="2.42578125" style="4" customWidth="1"/>
    <col min="13304" max="13304" width="3" style="4" customWidth="1"/>
    <col min="13305" max="13307" width="2" style="4" customWidth="1"/>
    <col min="13308" max="13308" width="2.85546875" style="4" customWidth="1"/>
    <col min="13309" max="13309" width="3" style="4" customWidth="1"/>
    <col min="13310" max="13310" width="2.7109375" style="4" customWidth="1"/>
    <col min="13311" max="13311" width="2.42578125" style="4" customWidth="1"/>
    <col min="13312" max="13312" width="3.28515625" style="4" customWidth="1"/>
    <col min="13313" max="13313" width="3.5703125" style="4" customWidth="1"/>
    <col min="13314" max="13314" width="4" style="4" customWidth="1"/>
    <col min="13315" max="13315" width="3.42578125" style="4" customWidth="1"/>
    <col min="13316" max="13316" width="3" style="4" customWidth="1"/>
    <col min="13317" max="13550" width="11.42578125" style="4"/>
    <col min="13551" max="13551" width="44.42578125" style="4" customWidth="1"/>
    <col min="13552" max="13552" width="13" style="4" customWidth="1"/>
    <col min="13553" max="13558" width="2" style="4" customWidth="1"/>
    <col min="13559" max="13559" width="2.42578125" style="4" customWidth="1"/>
    <col min="13560" max="13560" width="3" style="4" customWidth="1"/>
    <col min="13561" max="13563" width="2" style="4" customWidth="1"/>
    <col min="13564" max="13564" width="2.85546875" style="4" customWidth="1"/>
    <col min="13565" max="13565" width="3" style="4" customWidth="1"/>
    <col min="13566" max="13566" width="2.7109375" style="4" customWidth="1"/>
    <col min="13567" max="13567" width="2.42578125" style="4" customWidth="1"/>
    <col min="13568" max="13568" width="3.28515625" style="4" customWidth="1"/>
    <col min="13569" max="13569" width="3.5703125" style="4" customWidth="1"/>
    <col min="13570" max="13570" width="4" style="4" customWidth="1"/>
    <col min="13571" max="13571" width="3.42578125" style="4" customWidth="1"/>
    <col min="13572" max="13572" width="3" style="4" customWidth="1"/>
    <col min="13573" max="13806" width="11.42578125" style="4"/>
    <col min="13807" max="13807" width="44.42578125" style="4" customWidth="1"/>
    <col min="13808" max="13808" width="13" style="4" customWidth="1"/>
    <col min="13809" max="13814" width="2" style="4" customWidth="1"/>
    <col min="13815" max="13815" width="2.42578125" style="4" customWidth="1"/>
    <col min="13816" max="13816" width="3" style="4" customWidth="1"/>
    <col min="13817" max="13819" width="2" style="4" customWidth="1"/>
    <col min="13820" max="13820" width="2.85546875" style="4" customWidth="1"/>
    <col min="13821" max="13821" width="3" style="4" customWidth="1"/>
    <col min="13822" max="13822" width="2.7109375" style="4" customWidth="1"/>
    <col min="13823" max="13823" width="2.42578125" style="4" customWidth="1"/>
    <col min="13824" max="13824" width="3.28515625" style="4" customWidth="1"/>
    <col min="13825" max="13825" width="3.5703125" style="4" customWidth="1"/>
    <col min="13826" max="13826" width="4" style="4" customWidth="1"/>
    <col min="13827" max="13827" width="3.42578125" style="4" customWidth="1"/>
    <col min="13828" max="13828" width="3" style="4" customWidth="1"/>
    <col min="13829" max="14062" width="11.42578125" style="4"/>
    <col min="14063" max="14063" width="44.42578125" style="4" customWidth="1"/>
    <col min="14064" max="14064" width="13" style="4" customWidth="1"/>
    <col min="14065" max="14070" width="2" style="4" customWidth="1"/>
    <col min="14071" max="14071" width="2.42578125" style="4" customWidth="1"/>
    <col min="14072" max="14072" width="3" style="4" customWidth="1"/>
    <col min="14073" max="14075" width="2" style="4" customWidth="1"/>
    <col min="14076" max="14076" width="2.85546875" style="4" customWidth="1"/>
    <col min="14077" max="14077" width="3" style="4" customWidth="1"/>
    <col min="14078" max="14078" width="2.7109375" style="4" customWidth="1"/>
    <col min="14079" max="14079" width="2.42578125" style="4" customWidth="1"/>
    <col min="14080" max="14080" width="3.28515625" style="4" customWidth="1"/>
    <col min="14081" max="14081" width="3.5703125" style="4" customWidth="1"/>
    <col min="14082" max="14082" width="4" style="4" customWidth="1"/>
    <col min="14083" max="14083" width="3.42578125" style="4" customWidth="1"/>
    <col min="14084" max="14084" width="3" style="4" customWidth="1"/>
    <col min="14085" max="14318" width="11.42578125" style="4"/>
    <col min="14319" max="14319" width="44.42578125" style="4" customWidth="1"/>
    <col min="14320" max="14320" width="13" style="4" customWidth="1"/>
    <col min="14321" max="14326" width="2" style="4" customWidth="1"/>
    <col min="14327" max="14327" width="2.42578125" style="4" customWidth="1"/>
    <col min="14328" max="14328" width="3" style="4" customWidth="1"/>
    <col min="14329" max="14331" width="2" style="4" customWidth="1"/>
    <col min="14332" max="14332" width="2.85546875" style="4" customWidth="1"/>
    <col min="14333" max="14333" width="3" style="4" customWidth="1"/>
    <col min="14334" max="14334" width="2.7109375" style="4" customWidth="1"/>
    <col min="14335" max="14335" width="2.42578125" style="4" customWidth="1"/>
    <col min="14336" max="14336" width="3.28515625" style="4" customWidth="1"/>
    <col min="14337" max="14337" width="3.5703125" style="4" customWidth="1"/>
    <col min="14338" max="14338" width="4" style="4" customWidth="1"/>
    <col min="14339" max="14339" width="3.42578125" style="4" customWidth="1"/>
    <col min="14340" max="14340" width="3" style="4" customWidth="1"/>
    <col min="14341" max="14574" width="11.42578125" style="4"/>
    <col min="14575" max="14575" width="44.42578125" style="4" customWidth="1"/>
    <col min="14576" max="14576" width="13" style="4" customWidth="1"/>
    <col min="14577" max="14582" width="2" style="4" customWidth="1"/>
    <col min="14583" max="14583" width="2.42578125" style="4" customWidth="1"/>
    <col min="14584" max="14584" width="3" style="4" customWidth="1"/>
    <col min="14585" max="14587" width="2" style="4" customWidth="1"/>
    <col min="14588" max="14588" width="2.85546875" style="4" customWidth="1"/>
    <col min="14589" max="14589" width="3" style="4" customWidth="1"/>
    <col min="14590" max="14590" width="2.7109375" style="4" customWidth="1"/>
    <col min="14591" max="14591" width="2.42578125" style="4" customWidth="1"/>
    <col min="14592" max="14592" width="3.28515625" style="4" customWidth="1"/>
    <col min="14593" max="14593" width="3.5703125" style="4" customWidth="1"/>
    <col min="14594" max="14594" width="4" style="4" customWidth="1"/>
    <col min="14595" max="14595" width="3.42578125" style="4" customWidth="1"/>
    <col min="14596" max="14596" width="3" style="4" customWidth="1"/>
    <col min="14597" max="14830" width="11.42578125" style="4"/>
    <col min="14831" max="14831" width="44.42578125" style="4" customWidth="1"/>
    <col min="14832" max="14832" width="13" style="4" customWidth="1"/>
    <col min="14833" max="14838" width="2" style="4" customWidth="1"/>
    <col min="14839" max="14839" width="2.42578125" style="4" customWidth="1"/>
    <col min="14840" max="14840" width="3" style="4" customWidth="1"/>
    <col min="14841" max="14843" width="2" style="4" customWidth="1"/>
    <col min="14844" max="14844" width="2.85546875" style="4" customWidth="1"/>
    <col min="14845" max="14845" width="3" style="4" customWidth="1"/>
    <col min="14846" max="14846" width="2.7109375" style="4" customWidth="1"/>
    <col min="14847" max="14847" width="2.42578125" style="4" customWidth="1"/>
    <col min="14848" max="14848" width="3.28515625" style="4" customWidth="1"/>
    <col min="14849" max="14849" width="3.5703125" style="4" customWidth="1"/>
    <col min="14850" max="14850" width="4" style="4" customWidth="1"/>
    <col min="14851" max="14851" width="3.42578125" style="4" customWidth="1"/>
    <col min="14852" max="14852" width="3" style="4" customWidth="1"/>
    <col min="14853" max="15086" width="11.42578125" style="4"/>
    <col min="15087" max="15087" width="44.42578125" style="4" customWidth="1"/>
    <col min="15088" max="15088" width="13" style="4" customWidth="1"/>
    <col min="15089" max="15094" width="2" style="4" customWidth="1"/>
    <col min="15095" max="15095" width="2.42578125" style="4" customWidth="1"/>
    <col min="15096" max="15096" width="3" style="4" customWidth="1"/>
    <col min="15097" max="15099" width="2" style="4" customWidth="1"/>
    <col min="15100" max="15100" width="2.85546875" style="4" customWidth="1"/>
    <col min="15101" max="15101" width="3" style="4" customWidth="1"/>
    <col min="15102" max="15102" width="2.7109375" style="4" customWidth="1"/>
    <col min="15103" max="15103" width="2.42578125" style="4" customWidth="1"/>
    <col min="15104" max="15104" width="3.28515625" style="4" customWidth="1"/>
    <col min="15105" max="15105" width="3.5703125" style="4" customWidth="1"/>
    <col min="15106" max="15106" width="4" style="4" customWidth="1"/>
    <col min="15107" max="15107" width="3.42578125" style="4" customWidth="1"/>
    <col min="15108" max="15108" width="3" style="4" customWidth="1"/>
    <col min="15109" max="15342" width="11.42578125" style="4"/>
    <col min="15343" max="15343" width="44.42578125" style="4" customWidth="1"/>
    <col min="15344" max="15344" width="13" style="4" customWidth="1"/>
    <col min="15345" max="15350" width="2" style="4" customWidth="1"/>
    <col min="15351" max="15351" width="2.42578125" style="4" customWidth="1"/>
    <col min="15352" max="15352" width="3" style="4" customWidth="1"/>
    <col min="15353" max="15355" width="2" style="4" customWidth="1"/>
    <col min="15356" max="15356" width="2.85546875" style="4" customWidth="1"/>
    <col min="15357" max="15357" width="3" style="4" customWidth="1"/>
    <col min="15358" max="15358" width="2.7109375" style="4" customWidth="1"/>
    <col min="15359" max="15359" width="2.42578125" style="4" customWidth="1"/>
    <col min="15360" max="15360" width="3.28515625" style="4" customWidth="1"/>
    <col min="15361" max="15361" width="3.5703125" style="4" customWidth="1"/>
    <col min="15362" max="15362" width="4" style="4" customWidth="1"/>
    <col min="15363" max="15363" width="3.42578125" style="4" customWidth="1"/>
    <col min="15364" max="15364" width="3" style="4" customWidth="1"/>
    <col min="15365" max="15598" width="11.42578125" style="4"/>
    <col min="15599" max="15599" width="44.42578125" style="4" customWidth="1"/>
    <col min="15600" max="15600" width="13" style="4" customWidth="1"/>
    <col min="15601" max="15606" width="2" style="4" customWidth="1"/>
    <col min="15607" max="15607" width="2.42578125" style="4" customWidth="1"/>
    <col min="15608" max="15608" width="3" style="4" customWidth="1"/>
    <col min="15609" max="15611" width="2" style="4" customWidth="1"/>
    <col min="15612" max="15612" width="2.85546875" style="4" customWidth="1"/>
    <col min="15613" max="15613" width="3" style="4" customWidth="1"/>
    <col min="15614" max="15614" width="2.7109375" style="4" customWidth="1"/>
    <col min="15615" max="15615" width="2.42578125" style="4" customWidth="1"/>
    <col min="15616" max="15616" width="3.28515625" style="4" customWidth="1"/>
    <col min="15617" max="15617" width="3.5703125" style="4" customWidth="1"/>
    <col min="15618" max="15618" width="4" style="4" customWidth="1"/>
    <col min="15619" max="15619" width="3.42578125" style="4" customWidth="1"/>
    <col min="15620" max="15620" width="3" style="4" customWidth="1"/>
    <col min="15621" max="15854" width="11.42578125" style="4"/>
    <col min="15855" max="15855" width="44.42578125" style="4" customWidth="1"/>
    <col min="15856" max="15856" width="13" style="4" customWidth="1"/>
    <col min="15857" max="15862" width="2" style="4" customWidth="1"/>
    <col min="15863" max="15863" width="2.42578125" style="4" customWidth="1"/>
    <col min="15864" max="15864" width="3" style="4" customWidth="1"/>
    <col min="15865" max="15867" width="2" style="4" customWidth="1"/>
    <col min="15868" max="15868" width="2.85546875" style="4" customWidth="1"/>
    <col min="15869" max="15869" width="3" style="4" customWidth="1"/>
    <col min="15870" max="15870" width="2.7109375" style="4" customWidth="1"/>
    <col min="15871" max="15871" width="2.42578125" style="4" customWidth="1"/>
    <col min="15872" max="15872" width="3.28515625" style="4" customWidth="1"/>
    <col min="15873" max="15873" width="3.5703125" style="4" customWidth="1"/>
    <col min="15874" max="15874" width="4" style="4" customWidth="1"/>
    <col min="15875" max="15875" width="3.42578125" style="4" customWidth="1"/>
    <col min="15876" max="15876" width="3" style="4" customWidth="1"/>
    <col min="15877" max="16110" width="11.42578125" style="4"/>
    <col min="16111" max="16111" width="44.42578125" style="4" customWidth="1"/>
    <col min="16112" max="16112" width="13" style="4" customWidth="1"/>
    <col min="16113" max="16118" width="2" style="4" customWidth="1"/>
    <col min="16119" max="16119" width="2.42578125" style="4" customWidth="1"/>
    <col min="16120" max="16120" width="3" style="4" customWidth="1"/>
    <col min="16121" max="16123" width="2" style="4" customWidth="1"/>
    <col min="16124" max="16124" width="2.85546875" style="4" customWidth="1"/>
    <col min="16125" max="16125" width="3" style="4" customWidth="1"/>
    <col min="16126" max="16126" width="2.7109375" style="4" customWidth="1"/>
    <col min="16127" max="16127" width="2.42578125" style="4" customWidth="1"/>
    <col min="16128" max="16128" width="3.28515625" style="4" customWidth="1"/>
    <col min="16129" max="16129" width="3.5703125" style="4" customWidth="1"/>
    <col min="16130" max="16130" width="4" style="4" customWidth="1"/>
    <col min="16131" max="16131" width="3.42578125" style="4" customWidth="1"/>
    <col min="16132" max="16132" width="3" style="4" customWidth="1"/>
    <col min="16133" max="16384" width="11.42578125" style="4"/>
  </cols>
  <sheetData>
    <row r="1" spans="1:15" ht="13.5" customHeight="1">
      <c r="B1" s="316" t="s">
        <v>331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</row>
    <row r="2" spans="1:15" ht="13.5" customHeight="1">
      <c r="B2" s="115"/>
      <c r="C2" s="10"/>
      <c r="D2" s="10"/>
      <c r="E2" s="10"/>
      <c r="F2" s="10"/>
      <c r="G2" s="16"/>
      <c r="H2" s="16"/>
      <c r="I2" s="6"/>
      <c r="J2" s="6"/>
      <c r="K2" s="6"/>
      <c r="L2" s="6"/>
      <c r="M2" s="14"/>
      <c r="N2" s="6"/>
      <c r="O2" s="6"/>
    </row>
    <row r="3" spans="1:15" ht="13.5" customHeight="1">
      <c r="A3" s="333"/>
      <c r="B3" s="334"/>
      <c r="C3" s="334"/>
      <c r="D3" s="334"/>
      <c r="E3" s="334"/>
      <c r="F3" s="334"/>
      <c r="G3" s="334"/>
      <c r="H3" s="334"/>
      <c r="I3" s="335"/>
      <c r="J3" s="24"/>
      <c r="K3" s="332" t="s">
        <v>0</v>
      </c>
      <c r="L3" s="332"/>
      <c r="M3" s="332"/>
      <c r="N3" s="332"/>
      <c r="O3" s="332"/>
    </row>
    <row r="4" spans="1:15" ht="13.5" customHeight="1">
      <c r="A4" s="25"/>
      <c r="B4" s="153" t="str">
        <f>PC!B4</f>
        <v>Nombre de la Tarea</v>
      </c>
      <c r="C4" s="153" t="str">
        <f>PC!C4</f>
        <v>Método</v>
      </c>
      <c r="D4" s="153" t="str">
        <f>PC!D4</f>
        <v>Responsable</v>
      </c>
      <c r="E4" s="153" t="str">
        <f>PC!E4</f>
        <v>Nivel</v>
      </c>
      <c r="F4" s="153" t="str">
        <f>PC!F4</f>
        <v>Unidad Medida</v>
      </c>
      <c r="G4" s="153" t="str">
        <f>PC!G4</f>
        <v>Cantidad</v>
      </c>
      <c r="H4" s="153" t="str">
        <f>PC!H4</f>
        <v>Meses</v>
      </c>
      <c r="I4" s="153" t="str">
        <f>PC!I4</f>
        <v>Costo Unitario</v>
      </c>
      <c r="J4" s="153" t="str">
        <f>PC!J4</f>
        <v>TOTAL</v>
      </c>
      <c r="K4" s="153" t="str">
        <f>PC!K4</f>
        <v>2252/BL-BO</v>
      </c>
      <c r="L4" s="153" t="str">
        <f>PC!L4</f>
        <v>AT</v>
      </c>
      <c r="M4" s="153" t="str">
        <f>PC!M4</f>
        <v>BO-L1070</v>
      </c>
      <c r="N4" s="26" t="s">
        <v>104</v>
      </c>
      <c r="O4" s="26" t="s">
        <v>2</v>
      </c>
    </row>
    <row r="5" spans="1:15" s="5" customFormat="1" ht="13.5" customHeight="1">
      <c r="A5" s="27" t="str">
        <f>PC!A5</f>
        <v>1.</v>
      </c>
      <c r="B5" s="103" t="str">
        <f>PC!B5</f>
        <v>Componente I. Mejoramiento de la calidad de los registros existentes</v>
      </c>
      <c r="C5" s="28"/>
      <c r="D5" s="280" t="str">
        <f>PC!D5</f>
        <v>UDAPE/MPD/UCP</v>
      </c>
      <c r="E5" s="29" t="str">
        <f>PC!E5</f>
        <v>Componente</v>
      </c>
      <c r="F5" s="29"/>
      <c r="G5" s="30">
        <f>PC!G5</f>
        <v>0</v>
      </c>
      <c r="H5" s="30">
        <f>PC!H5</f>
        <v>0</v>
      </c>
      <c r="I5" s="31">
        <f>PC!I5</f>
        <v>0</v>
      </c>
      <c r="J5" s="31">
        <f>PC!J5</f>
        <v>755300</v>
      </c>
      <c r="K5" s="27">
        <f>PC!K5</f>
        <v>0</v>
      </c>
      <c r="L5" s="27">
        <f>PC!L5</f>
        <v>29300</v>
      </c>
      <c r="M5" s="31">
        <f>PC!M5</f>
        <v>711000</v>
      </c>
      <c r="N5" s="31">
        <f>PC!N5</f>
        <v>15000</v>
      </c>
      <c r="O5" s="31" t="e">
        <f>PC!#REF!</f>
        <v>#REF!</v>
      </c>
    </row>
    <row r="6" spans="1:15" s="5" customFormat="1" ht="13.5" customHeight="1">
      <c r="A6" s="32" t="str">
        <f>PC!A6</f>
        <v>1.1</v>
      </c>
      <c r="B6" s="33" t="str">
        <f>PC!B6</f>
        <v>Sistema RUB implementado</v>
      </c>
      <c r="C6" s="34"/>
      <c r="D6" s="34" t="str">
        <f>PC!D6</f>
        <v>UDAPE</v>
      </c>
      <c r="E6" s="35" t="str">
        <f>PC!E6</f>
        <v>Sub-componente</v>
      </c>
      <c r="F6" s="35"/>
      <c r="G6" s="36">
        <f>PC!G6</f>
        <v>0</v>
      </c>
      <c r="H6" s="36">
        <f>PC!H6</f>
        <v>0</v>
      </c>
      <c r="I6" s="37">
        <f>PC!I6</f>
        <v>0</v>
      </c>
      <c r="J6" s="37">
        <f>PC!J6</f>
        <v>531500</v>
      </c>
      <c r="K6" s="27">
        <f>PC!K6</f>
        <v>0</v>
      </c>
      <c r="L6" s="27">
        <f>PC!L6</f>
        <v>16500</v>
      </c>
      <c r="M6" s="37">
        <f>PC!M6</f>
        <v>500000</v>
      </c>
      <c r="N6" s="37">
        <f>PC!N6</f>
        <v>15000</v>
      </c>
      <c r="O6" s="37" t="e">
        <f>PC!#REF!</f>
        <v>#REF!</v>
      </c>
    </row>
    <row r="7" spans="1:15" ht="13.5" customHeight="1">
      <c r="A7" s="38" t="str">
        <f>PC!A7</f>
        <v>1.1.1</v>
      </c>
      <c r="B7" s="39" t="str">
        <f>PC!B7</f>
        <v>Diseño conceptual y sistema informático finalizado</v>
      </c>
      <c r="C7" s="40"/>
      <c r="D7" s="40" t="str">
        <f>PC!D7</f>
        <v>UDAPE</v>
      </c>
      <c r="E7" s="41" t="str">
        <f>PC!E7</f>
        <v>PRODUCTO</v>
      </c>
      <c r="F7" s="41"/>
      <c r="G7" s="42">
        <f>PC!G7</f>
        <v>0</v>
      </c>
      <c r="H7" s="42">
        <f>PC!H7</f>
        <v>0</v>
      </c>
      <c r="I7" s="43">
        <f>PC!I7</f>
        <v>0</v>
      </c>
      <c r="J7" s="43">
        <f>PC!J7</f>
        <v>0</v>
      </c>
      <c r="K7" s="27">
        <f>PC!K7</f>
        <v>0</v>
      </c>
      <c r="L7" s="27">
        <f>PC!L7</f>
        <v>0</v>
      </c>
      <c r="M7" s="43">
        <f>PC!M7</f>
        <v>0</v>
      </c>
      <c r="N7" s="43">
        <f>PC!N7</f>
        <v>0</v>
      </c>
      <c r="O7" s="43" t="e">
        <f>PC!#REF!</f>
        <v>#REF!</v>
      </c>
    </row>
    <row r="8" spans="1:15" s="3" customFormat="1" ht="13.5" customHeight="1">
      <c r="A8" s="44" t="str">
        <f>PC!A8</f>
        <v>1.1.1.1</v>
      </c>
      <c r="B8" s="45" t="str">
        <f>PC!B8</f>
        <v>Contratación de consultor para el diseño técnico y conceptual, y propuesta de implementación del RUB con sus diferentes fases y  acompañamiento del diseño informático.</v>
      </c>
      <c r="C8" s="46"/>
      <c r="D8" s="46" t="str">
        <f>PC!D8</f>
        <v>UDAPE</v>
      </c>
      <c r="E8" s="47" t="str">
        <f>PC!E8</f>
        <v>ACTIVIDAD</v>
      </c>
      <c r="F8" s="47"/>
      <c r="G8" s="48">
        <f>PC!G8</f>
        <v>0</v>
      </c>
      <c r="H8" s="48">
        <f>PC!H8</f>
        <v>0</v>
      </c>
      <c r="I8" s="49">
        <f>PC!I8</f>
        <v>0</v>
      </c>
      <c r="J8" s="49">
        <f>PC!J8</f>
        <v>0</v>
      </c>
      <c r="K8" s="27">
        <f>PC!K8</f>
        <v>0</v>
      </c>
      <c r="L8" s="27">
        <f>PC!L8</f>
        <v>0</v>
      </c>
      <c r="M8" s="49">
        <f>PC!M8</f>
        <v>0</v>
      </c>
      <c r="N8" s="49">
        <f>PC!N8</f>
        <v>0</v>
      </c>
      <c r="O8" s="49" t="e">
        <f>PC!#REF!</f>
        <v>#REF!</v>
      </c>
    </row>
    <row r="9" spans="1:15" s="3" customFormat="1" ht="13.5" customHeight="1">
      <c r="A9" s="50" t="str">
        <f>PC!A9</f>
        <v>1.1.1.1.1</v>
      </c>
      <c r="B9" s="51" t="str">
        <f>PC!B9</f>
        <v>Consultor</v>
      </c>
      <c r="C9" s="52" t="str">
        <f>PC!C9</f>
        <v>CCIN</v>
      </c>
      <c r="D9" s="52" t="str">
        <f>PC!D9</f>
        <v>UDAPE</v>
      </c>
      <c r="E9" s="53" t="str">
        <f>PC!E9</f>
        <v>RECURSO</v>
      </c>
      <c r="F9" s="54" t="str">
        <f>PC!F9</f>
        <v>Unidad</v>
      </c>
      <c r="G9" s="55">
        <f>PC!G9</f>
        <v>0</v>
      </c>
      <c r="H9" s="55">
        <f>PC!H9</f>
        <v>0</v>
      </c>
      <c r="I9" s="56">
        <f>PC!I9</f>
        <v>0</v>
      </c>
      <c r="J9" s="56">
        <f>PC!J9</f>
        <v>0</v>
      </c>
      <c r="K9" s="27">
        <f>PC!K9</f>
        <v>0</v>
      </c>
      <c r="L9" s="27">
        <f>PC!L9</f>
        <v>0</v>
      </c>
      <c r="M9" s="56">
        <f>PC!M9</f>
        <v>0</v>
      </c>
      <c r="N9" s="49">
        <f>PC!N10</f>
        <v>0</v>
      </c>
      <c r="O9" s="49" t="e">
        <f>PC!#REF!</f>
        <v>#REF!</v>
      </c>
    </row>
    <row r="10" spans="1:15" s="8" customFormat="1" ht="13.5" customHeight="1">
      <c r="A10" s="44" t="str">
        <f>PC!A10</f>
        <v>1.1.1.2</v>
      </c>
      <c r="B10" s="45" t="str">
        <f>PC!B10</f>
        <v>Contratación de consultor para definición y construcción  del índice de focalización y el diseño de la ficha socioeconómica</v>
      </c>
      <c r="C10" s="46"/>
      <c r="D10" s="46" t="str">
        <f>PC!D10</f>
        <v>UDAPE</v>
      </c>
      <c r="E10" s="47" t="str">
        <f>PC!E10</f>
        <v>ACTIVIDAD</v>
      </c>
      <c r="F10" s="47"/>
      <c r="G10" s="48">
        <f>PC!G10</f>
        <v>0</v>
      </c>
      <c r="H10" s="48">
        <f>PC!H10</f>
        <v>0</v>
      </c>
      <c r="I10" s="49">
        <f>PC!I10</f>
        <v>0</v>
      </c>
      <c r="J10" s="49">
        <f>PC!J10</f>
        <v>0</v>
      </c>
      <c r="K10" s="27">
        <f>PC!K10</f>
        <v>0</v>
      </c>
      <c r="L10" s="27">
        <f>PC!L10</f>
        <v>0</v>
      </c>
      <c r="M10" s="49">
        <f>PC!M10</f>
        <v>0</v>
      </c>
      <c r="N10" s="49">
        <f>PC!N12</f>
        <v>0</v>
      </c>
      <c r="O10" s="49" t="e">
        <f>PC!#REF!</f>
        <v>#REF!</v>
      </c>
    </row>
    <row r="11" spans="1:15" s="3" customFormat="1" ht="13.5" customHeight="1">
      <c r="A11" s="50" t="str">
        <f>PC!A11</f>
        <v>1.1.1.2.1</v>
      </c>
      <c r="B11" s="51" t="str">
        <f>PC!B11</f>
        <v>Consultor</v>
      </c>
      <c r="C11" s="52" t="str">
        <f>PC!C11</f>
        <v>CCIN</v>
      </c>
      <c r="D11" s="52" t="str">
        <f>PC!D11</f>
        <v>UDAPE</v>
      </c>
      <c r="E11" s="54" t="str">
        <f>PC!E11</f>
        <v>RECURSO</v>
      </c>
      <c r="F11" s="54" t="str">
        <f>PC!F11</f>
        <v>Unidad</v>
      </c>
      <c r="G11" s="55">
        <f>PC!G11</f>
        <v>0</v>
      </c>
      <c r="H11" s="55">
        <f>PC!H11</f>
        <v>0</v>
      </c>
      <c r="I11" s="56">
        <f>PC!I11</f>
        <v>0</v>
      </c>
      <c r="J11" s="56">
        <f>PC!J11</f>
        <v>0</v>
      </c>
      <c r="K11" s="27">
        <f>PC!K11</f>
        <v>0</v>
      </c>
      <c r="L11" s="27">
        <f>PC!L11</f>
        <v>0</v>
      </c>
      <c r="M11" s="56">
        <f>PC!M11</f>
        <v>0</v>
      </c>
      <c r="N11" s="49">
        <f>PC!N14</f>
        <v>0</v>
      </c>
      <c r="O11" s="49" t="e">
        <f>PC!#REF!</f>
        <v>#REF!</v>
      </c>
    </row>
    <row r="12" spans="1:15" ht="13.5" customHeight="1">
      <c r="A12" s="44" t="str">
        <f>PC!A12</f>
        <v>1.1.1.3</v>
      </c>
      <c r="B12" s="45" t="str">
        <f>PC!B12</f>
        <v xml:space="preserve">Contratación de empresa para el diseño, desarrollo y apoyo de implementación del sistema tecnológico  </v>
      </c>
      <c r="C12" s="46"/>
      <c r="D12" s="46" t="str">
        <f>PC!D12</f>
        <v>UDAPE</v>
      </c>
      <c r="E12" s="47" t="str">
        <f>PC!E12</f>
        <v>ACTIVIDAD</v>
      </c>
      <c r="F12" s="47"/>
      <c r="G12" s="48">
        <f>PC!G12</f>
        <v>0</v>
      </c>
      <c r="H12" s="48">
        <f>PC!H12</f>
        <v>0</v>
      </c>
      <c r="I12" s="49">
        <f>PC!I12</f>
        <v>0</v>
      </c>
      <c r="J12" s="49">
        <f>PC!J12</f>
        <v>0</v>
      </c>
      <c r="K12" s="27">
        <f>PC!K12</f>
        <v>0</v>
      </c>
      <c r="L12" s="27">
        <f>PC!L12</f>
        <v>0</v>
      </c>
      <c r="M12" s="49">
        <f>PC!M12</f>
        <v>0</v>
      </c>
      <c r="N12" s="43">
        <f>PC!N16</f>
        <v>0</v>
      </c>
      <c r="O12" s="43" t="e">
        <f>PC!#REF!</f>
        <v>#REF!</v>
      </c>
    </row>
    <row r="13" spans="1:15" s="3" customFormat="1" ht="13.5" customHeight="1">
      <c r="A13" s="50" t="str">
        <f>PC!A13</f>
        <v>1.1.1.3.1</v>
      </c>
      <c r="B13" s="51" t="str">
        <f>PC!B13</f>
        <v xml:space="preserve">Firma consultora </v>
      </c>
      <c r="C13" s="52" t="str">
        <f>PC!C13</f>
        <v>SBCC</v>
      </c>
      <c r="D13" s="52" t="str">
        <f>PC!D13</f>
        <v>UDAPE</v>
      </c>
      <c r="E13" s="54" t="str">
        <f>PC!E13</f>
        <v>RECURSO</v>
      </c>
      <c r="F13" s="54" t="str">
        <f>PC!F13</f>
        <v>Global</v>
      </c>
      <c r="G13" s="55">
        <f>PC!G13</f>
        <v>0</v>
      </c>
      <c r="H13" s="55">
        <f>PC!H13</f>
        <v>0</v>
      </c>
      <c r="I13" s="56">
        <f>PC!I13</f>
        <v>0</v>
      </c>
      <c r="J13" s="56">
        <f>PC!J13</f>
        <v>0</v>
      </c>
      <c r="K13" s="27">
        <f>PC!K13</f>
        <v>0</v>
      </c>
      <c r="L13" s="27">
        <f>PC!L13</f>
        <v>0</v>
      </c>
      <c r="M13" s="56">
        <f>PC!M13</f>
        <v>0</v>
      </c>
      <c r="N13" s="49">
        <f>PC!N17</f>
        <v>0</v>
      </c>
      <c r="O13" s="49" t="e">
        <f>PC!#REF!</f>
        <v>#REF!</v>
      </c>
    </row>
    <row r="14" spans="1:15" ht="13.5" customHeight="1">
      <c r="A14" s="44" t="str">
        <f>PC!A14</f>
        <v>1.1.1.4</v>
      </c>
      <c r="B14" s="45" t="str">
        <f>PC!B14</f>
        <v>Adquisición de software de ingreso de datos y para calculo del índice desarrollado (confirmar si es correcto)</v>
      </c>
      <c r="C14" s="46"/>
      <c r="D14" s="46" t="str">
        <f>PC!D14</f>
        <v>UDAPE</v>
      </c>
      <c r="E14" s="47" t="str">
        <f>PC!E14</f>
        <v>ACTIVIDAD</v>
      </c>
      <c r="F14" s="47"/>
      <c r="G14" s="48">
        <f>PC!G14</f>
        <v>0</v>
      </c>
      <c r="H14" s="48">
        <f>PC!H14</f>
        <v>0</v>
      </c>
      <c r="I14" s="49">
        <f>PC!I14</f>
        <v>0</v>
      </c>
      <c r="J14" s="49">
        <f>PC!J14</f>
        <v>0</v>
      </c>
      <c r="K14" s="27">
        <f>PC!K14</f>
        <v>0</v>
      </c>
      <c r="L14" s="27">
        <f>PC!L14</f>
        <v>0</v>
      </c>
      <c r="M14" s="49">
        <f>PC!M14</f>
        <v>0</v>
      </c>
      <c r="N14" s="43">
        <f>PC!N19</f>
        <v>0</v>
      </c>
      <c r="O14" s="43" t="e">
        <f>PC!#REF!</f>
        <v>#REF!</v>
      </c>
    </row>
    <row r="15" spans="1:15" s="3" customFormat="1" ht="13.5" customHeight="1">
      <c r="A15" s="50" t="str">
        <f>PC!A15</f>
        <v>1.1.1.4.1</v>
      </c>
      <c r="B15" s="51" t="str">
        <f>PC!B15</f>
        <v xml:space="preserve">Adquisición de bienes </v>
      </c>
      <c r="C15" s="52"/>
      <c r="D15" s="52" t="str">
        <f>PC!D15</f>
        <v>UDAPE</v>
      </c>
      <c r="E15" s="54" t="str">
        <f>PC!E15</f>
        <v>RECURSO</v>
      </c>
      <c r="F15" s="54" t="str">
        <f>PC!F15</f>
        <v>Global</v>
      </c>
      <c r="G15" s="55">
        <f>PC!G15</f>
        <v>0</v>
      </c>
      <c r="H15" s="55">
        <f>PC!H15</f>
        <v>0</v>
      </c>
      <c r="I15" s="56">
        <f>PC!I15</f>
        <v>0</v>
      </c>
      <c r="J15" s="56">
        <f>PC!J15</f>
        <v>0</v>
      </c>
      <c r="K15" s="27">
        <f>PC!K15</f>
        <v>0</v>
      </c>
      <c r="L15" s="27">
        <f>PC!L15</f>
        <v>0</v>
      </c>
      <c r="M15" s="56">
        <f>PC!M15</f>
        <v>0</v>
      </c>
      <c r="N15" s="49">
        <f>PC!N20</f>
        <v>0</v>
      </c>
      <c r="O15" s="49" t="e">
        <f>PC!#REF!</f>
        <v>#REF!</v>
      </c>
    </row>
    <row r="16" spans="1:15" s="3" customFormat="1" ht="13.5" customHeight="1">
      <c r="A16" s="38" t="str">
        <f>PC!A16</f>
        <v>1.1.2</v>
      </c>
      <c r="B16" s="39" t="str">
        <f>PC!B16</f>
        <v>Marco jurídico, normativo e institucional elaborado y convenios  para intercambio y uso de datos con programas firmados</v>
      </c>
      <c r="C16" s="40"/>
      <c r="D16" s="40" t="str">
        <f>PC!D16</f>
        <v>UDAPE</v>
      </c>
      <c r="E16" s="41" t="str">
        <f>PC!E16</f>
        <v>PRODUCTO</v>
      </c>
      <c r="F16" s="41"/>
      <c r="G16" s="42">
        <f>PC!G16</f>
        <v>0</v>
      </c>
      <c r="H16" s="42">
        <f>PC!H16</f>
        <v>0</v>
      </c>
      <c r="I16" s="43">
        <f>PC!I16</f>
        <v>0</v>
      </c>
      <c r="J16" s="43">
        <f>PC!J16</f>
        <v>0</v>
      </c>
      <c r="K16" s="27">
        <f>PC!K16</f>
        <v>0</v>
      </c>
      <c r="L16" s="27">
        <f>PC!L16</f>
        <v>0</v>
      </c>
      <c r="M16" s="43">
        <f>PC!M16</f>
        <v>0</v>
      </c>
      <c r="N16" s="49">
        <f>PC!N22</f>
        <v>0</v>
      </c>
      <c r="O16" s="49" t="e">
        <f>PC!#REF!</f>
        <v>#REF!</v>
      </c>
    </row>
    <row r="17" spans="1:15" s="18" customFormat="1" ht="13.5" customHeight="1">
      <c r="A17" s="44" t="str">
        <f>PC!A17</f>
        <v>1.1.2.1</v>
      </c>
      <c r="B17" s="116" t="str">
        <f>PC!B17</f>
        <v>Contratación de un abogado para el diagnóstico jurídico, elaboración de normativa (borrador de decretos, y borradores de convenios interinstitucionales</v>
      </c>
      <c r="C17" s="58"/>
      <c r="D17" s="59" t="str">
        <f>PC!D17</f>
        <v>UDAPE</v>
      </c>
      <c r="E17" s="47" t="str">
        <f>PC!E17</f>
        <v>ACTIVIDAD</v>
      </c>
      <c r="F17" s="47"/>
      <c r="G17" s="48">
        <f>PC!G17</f>
        <v>0</v>
      </c>
      <c r="H17" s="48">
        <f>PC!H17</f>
        <v>0</v>
      </c>
      <c r="I17" s="49">
        <f>PC!I17</f>
        <v>0</v>
      </c>
      <c r="J17" s="49">
        <f>PC!J17</f>
        <v>0</v>
      </c>
      <c r="K17" s="27">
        <f>PC!K17</f>
        <v>0</v>
      </c>
      <c r="L17" s="27">
        <f>PC!L17</f>
        <v>0</v>
      </c>
      <c r="M17" s="49">
        <f>PC!M17</f>
        <v>0</v>
      </c>
      <c r="N17" s="43">
        <f>PC!N24</f>
        <v>0</v>
      </c>
      <c r="O17" s="43" t="e">
        <f>PC!#REF!</f>
        <v>#REF!</v>
      </c>
    </row>
    <row r="18" spans="1:15" s="3" customFormat="1" ht="13.5" customHeight="1">
      <c r="A18" s="50" t="str">
        <f>PC!A18</f>
        <v>1.1.2.1.1</v>
      </c>
      <c r="B18" s="51" t="str">
        <f>PC!B18</f>
        <v>Consultor</v>
      </c>
      <c r="C18" s="52" t="str">
        <f>PC!C18</f>
        <v>CCIN</v>
      </c>
      <c r="D18" s="52" t="str">
        <f>PC!D18</f>
        <v>UDAPE</v>
      </c>
      <c r="E18" s="54" t="str">
        <f>PC!E18</f>
        <v>RECURSO</v>
      </c>
      <c r="F18" s="54" t="str">
        <f>PC!F18</f>
        <v>Unidad</v>
      </c>
      <c r="G18" s="55">
        <f>PC!G18</f>
        <v>0</v>
      </c>
      <c r="H18" s="55">
        <f>PC!H18</f>
        <v>0</v>
      </c>
      <c r="I18" s="56">
        <f>PC!I18</f>
        <v>0</v>
      </c>
      <c r="J18" s="56">
        <f>PC!J18</f>
        <v>0</v>
      </c>
      <c r="K18" s="27">
        <f>PC!K18</f>
        <v>0</v>
      </c>
      <c r="L18" s="27">
        <f>PC!L18</f>
        <v>0</v>
      </c>
      <c r="M18" s="56">
        <f>PC!M18</f>
        <v>0</v>
      </c>
      <c r="N18" s="49">
        <f>PC!N25</f>
        <v>0</v>
      </c>
      <c r="O18" s="49" t="e">
        <f>PC!#REF!</f>
        <v>#REF!</v>
      </c>
    </row>
    <row r="19" spans="1:15" s="15" customFormat="1" ht="13.5" customHeight="1">
      <c r="A19" s="38" t="str">
        <f>PC!A19</f>
        <v>1.1.3</v>
      </c>
      <c r="B19" s="39" t="str">
        <f>PC!B19</f>
        <v>Equipamiento (hardware, software, infraestructura de comunicación) adquirido</v>
      </c>
      <c r="C19" s="40"/>
      <c r="D19" s="40" t="str">
        <f>PC!D19</f>
        <v>UDAPE y MPD/UCP</v>
      </c>
      <c r="E19" s="41" t="str">
        <f>PC!E19</f>
        <v>PRODUCTO</v>
      </c>
      <c r="F19" s="41"/>
      <c r="G19" s="42">
        <f>PC!G19</f>
        <v>0</v>
      </c>
      <c r="H19" s="42">
        <f>PC!H19</f>
        <v>0</v>
      </c>
      <c r="I19" s="43">
        <f>PC!I19</f>
        <v>0</v>
      </c>
      <c r="J19" s="43">
        <f>PC!J19</f>
        <v>500000</v>
      </c>
      <c r="K19" s="27">
        <f>PC!K19</f>
        <v>0</v>
      </c>
      <c r="L19" s="27">
        <f>PC!L19</f>
        <v>0</v>
      </c>
      <c r="M19" s="43">
        <f>PC!M19</f>
        <v>500000</v>
      </c>
      <c r="N19" s="43">
        <f>PC!N27</f>
        <v>15000</v>
      </c>
      <c r="O19" s="43" t="e">
        <f>PC!#REF!</f>
        <v>#REF!</v>
      </c>
    </row>
    <row r="20" spans="1:15" s="8" customFormat="1" ht="13.5" customHeight="1">
      <c r="A20" s="44" t="str">
        <f>PC!A20</f>
        <v>1.1.3.1</v>
      </c>
      <c r="B20" s="116" t="str">
        <f>PC!B20</f>
        <v>Adquisición de bienes y servicios I (hardware, software y otros)</v>
      </c>
      <c r="C20" s="58"/>
      <c r="D20" s="59" t="str">
        <f>PC!D20</f>
        <v xml:space="preserve">UDAPE </v>
      </c>
      <c r="E20" s="47" t="str">
        <f>PC!E20</f>
        <v>ACTIVIDAD</v>
      </c>
      <c r="F20" s="47"/>
      <c r="G20" s="48">
        <f>PC!G20</f>
        <v>0</v>
      </c>
      <c r="H20" s="48">
        <f>PC!H20</f>
        <v>0</v>
      </c>
      <c r="I20" s="49">
        <f>PC!I20</f>
        <v>0</v>
      </c>
      <c r="J20" s="49">
        <f>PC!J20</f>
        <v>0</v>
      </c>
      <c r="K20" s="27">
        <f>PC!K20</f>
        <v>0</v>
      </c>
      <c r="L20" s="27">
        <f>PC!L20</f>
        <v>0</v>
      </c>
      <c r="M20" s="49">
        <f>PC!M20</f>
        <v>0</v>
      </c>
      <c r="N20" s="49">
        <f>PC!N28</f>
        <v>0</v>
      </c>
      <c r="O20" s="49" t="e">
        <f>PC!#REF!</f>
        <v>#REF!</v>
      </c>
    </row>
    <row r="21" spans="1:15" s="8" customFormat="1" ht="13.5" customHeight="1">
      <c r="A21" s="50" t="str">
        <f>PC!A21</f>
        <v>1.1.3.1.1</v>
      </c>
      <c r="B21" s="51" t="str">
        <f>PC!B21</f>
        <v xml:space="preserve">Adquisición de bienes y servicios </v>
      </c>
      <c r="C21" s="52" t="str">
        <f>PC!C21</f>
        <v>LPI</v>
      </c>
      <c r="D21" s="52" t="str">
        <f>PC!D21</f>
        <v>UDAPE</v>
      </c>
      <c r="E21" s="54" t="str">
        <f>PC!E21</f>
        <v>RECURSO</v>
      </c>
      <c r="F21" s="54" t="str">
        <f>PC!F21</f>
        <v>Global</v>
      </c>
      <c r="G21" s="55">
        <f>PC!G21</f>
        <v>0</v>
      </c>
      <c r="H21" s="60">
        <f>PC!H21</f>
        <v>0</v>
      </c>
      <c r="I21" s="60">
        <f>PC!I21</f>
        <v>0</v>
      </c>
      <c r="J21" s="60">
        <f>PC!J21</f>
        <v>0</v>
      </c>
      <c r="K21" s="27">
        <f>PC!K21</f>
        <v>0</v>
      </c>
      <c r="L21" s="27">
        <f>PC!L21</f>
        <v>0</v>
      </c>
      <c r="M21" s="60">
        <f>PC!M21</f>
        <v>0</v>
      </c>
      <c r="N21" s="49">
        <f>PC!N30</f>
        <v>15000</v>
      </c>
      <c r="O21" s="49" t="e">
        <f>PC!#REF!</f>
        <v>#REF!</v>
      </c>
    </row>
    <row r="22" spans="1:15" s="8" customFormat="1" ht="13.5" customHeight="1">
      <c r="A22" s="44" t="str">
        <f>PC!A22</f>
        <v>1.1.3.2</v>
      </c>
      <c r="B22" s="116" t="str">
        <f>PC!B22</f>
        <v>Adquisición de bienes y servicios II (hardware, software y otros)</v>
      </c>
      <c r="C22" s="58"/>
      <c r="D22" s="59" t="str">
        <f>PC!D22</f>
        <v>MPD/UCP</v>
      </c>
      <c r="E22" s="47" t="str">
        <f>PC!E22</f>
        <v>ACTIVIDAD</v>
      </c>
      <c r="F22" s="47"/>
      <c r="G22" s="48">
        <f>PC!G22</f>
        <v>0</v>
      </c>
      <c r="H22" s="48">
        <f>PC!H22</f>
        <v>0</v>
      </c>
      <c r="I22" s="49">
        <f>PC!I22</f>
        <v>0</v>
      </c>
      <c r="J22" s="49">
        <f>PC!J22</f>
        <v>500000</v>
      </c>
      <c r="K22" s="27">
        <f>PC!K22</f>
        <v>0</v>
      </c>
      <c r="L22" s="27">
        <f>PC!L22</f>
        <v>0</v>
      </c>
      <c r="M22" s="49">
        <f>PC!M22</f>
        <v>500000</v>
      </c>
      <c r="N22" s="49">
        <f>PC!N32</f>
        <v>0</v>
      </c>
      <c r="O22" s="49" t="e">
        <f>PC!#REF!</f>
        <v>#REF!</v>
      </c>
    </row>
    <row r="23" spans="1:15" s="5" customFormat="1" ht="13.5" customHeight="1">
      <c r="A23" s="50" t="str">
        <f>PC!A23</f>
        <v>1.1.3.2.1</v>
      </c>
      <c r="B23" s="51" t="str">
        <f>PC!B23</f>
        <v xml:space="preserve">Adquisición de bienes y servicios </v>
      </c>
      <c r="C23" s="52" t="str">
        <f>PC!C23</f>
        <v>LPI</v>
      </c>
      <c r="D23" s="52" t="str">
        <f>PC!D23</f>
        <v>MPD/UCP</v>
      </c>
      <c r="E23" s="54" t="str">
        <f>PC!E23</f>
        <v>RECURSO</v>
      </c>
      <c r="F23" s="54" t="str">
        <f>PC!F23</f>
        <v>Global</v>
      </c>
      <c r="G23" s="55">
        <f>PC!G23</f>
        <v>1</v>
      </c>
      <c r="H23" s="60">
        <f>PC!H23</f>
        <v>0</v>
      </c>
      <c r="I23" s="60">
        <f>PC!I23</f>
        <v>500000</v>
      </c>
      <c r="J23" s="60">
        <f>PC!J23</f>
        <v>500000</v>
      </c>
      <c r="K23" s="27">
        <f>PC!K23</f>
        <v>0</v>
      </c>
      <c r="L23" s="27">
        <f>PC!L23</f>
        <v>0</v>
      </c>
      <c r="M23" s="60">
        <f>PC!M23</f>
        <v>500000</v>
      </c>
      <c r="N23" s="37">
        <f>PC!N34</f>
        <v>0</v>
      </c>
      <c r="O23" s="37" t="e">
        <f>PC!#REF!</f>
        <v>#REF!</v>
      </c>
    </row>
    <row r="24" spans="1:15" ht="13.5" customHeight="1">
      <c r="A24" s="38" t="str">
        <f>PC!A24</f>
        <v>1.1.4</v>
      </c>
      <c r="B24" s="39" t="str">
        <f>PC!B24</f>
        <v>Base de datos integrada con información existente en los programas seleccionados</v>
      </c>
      <c r="C24" s="40"/>
      <c r="D24" s="40" t="str">
        <f>PC!D24</f>
        <v>UDAPE</v>
      </c>
      <c r="E24" s="41" t="str">
        <f>PC!E24</f>
        <v>PRODUCTO</v>
      </c>
      <c r="F24" s="41"/>
      <c r="G24" s="42">
        <f>PC!G24</f>
        <v>0</v>
      </c>
      <c r="H24" s="42">
        <f>PC!H24</f>
        <v>0</v>
      </c>
      <c r="I24" s="43">
        <f>PC!I24</f>
        <v>0</v>
      </c>
      <c r="J24" s="43">
        <f>PC!J24</f>
        <v>0</v>
      </c>
      <c r="K24" s="27">
        <f>PC!K24</f>
        <v>0</v>
      </c>
      <c r="L24" s="27">
        <f>PC!L24</f>
        <v>0</v>
      </c>
      <c r="M24" s="43">
        <f>PC!M24</f>
        <v>0</v>
      </c>
      <c r="N24" s="43">
        <f>PC!N35</f>
        <v>0</v>
      </c>
      <c r="O24" s="43" t="e">
        <f>PC!#REF!</f>
        <v>#REF!</v>
      </c>
    </row>
    <row r="25" spans="1:15" ht="13.5" customHeight="1">
      <c r="A25" s="61" t="str">
        <f>PC!A25</f>
        <v>1.1.4.1</v>
      </c>
      <c r="B25" s="116" t="str">
        <f>PC!B25</f>
        <v>Unificación de base de datos de programas seleccionados existentes</v>
      </c>
      <c r="C25" s="58"/>
      <c r="D25" s="59" t="str">
        <f>PC!D25</f>
        <v>UDAPE</v>
      </c>
      <c r="E25" s="58" t="str">
        <f>PC!E25</f>
        <v>RECURSO</v>
      </c>
      <c r="F25" s="47"/>
      <c r="G25" s="48">
        <f>PC!G25</f>
        <v>0</v>
      </c>
      <c r="H25" s="48">
        <f>PC!H25</f>
        <v>0</v>
      </c>
      <c r="I25" s="49">
        <f>PC!I25</f>
        <v>0</v>
      </c>
      <c r="J25" s="49">
        <f>PC!J25</f>
        <v>0</v>
      </c>
      <c r="K25" s="27">
        <f>PC!K25</f>
        <v>0</v>
      </c>
      <c r="L25" s="27">
        <f>PC!L25</f>
        <v>0</v>
      </c>
      <c r="M25" s="49">
        <f>PC!M25</f>
        <v>0</v>
      </c>
      <c r="N25" s="49">
        <f>PC!N36</f>
        <v>0</v>
      </c>
      <c r="O25" s="49" t="e">
        <f>PC!#REF!</f>
        <v>#REF!</v>
      </c>
    </row>
    <row r="26" spans="1:15" ht="13.5" customHeight="1">
      <c r="A26" s="50" t="str">
        <f>PC!A26</f>
        <v>1.1.4.1.1</v>
      </c>
      <c r="B26" s="51" t="str">
        <f>PC!B26</f>
        <v>Equipo técnico de UDAPE</v>
      </c>
      <c r="C26" s="52"/>
      <c r="D26" s="52" t="str">
        <f>PC!D26</f>
        <v>UDAPE</v>
      </c>
      <c r="E26" s="54" t="str">
        <f>PC!E26</f>
        <v>RECURSO</v>
      </c>
      <c r="F26" s="54" t="str">
        <f>PC!F26</f>
        <v>Global</v>
      </c>
      <c r="G26" s="55">
        <f>PC!G26</f>
        <v>0</v>
      </c>
      <c r="H26" s="55">
        <f>PC!H26</f>
        <v>0</v>
      </c>
      <c r="I26" s="56">
        <f>PC!I26</f>
        <v>0</v>
      </c>
      <c r="J26" s="56">
        <f>PC!J26</f>
        <v>0</v>
      </c>
      <c r="K26" s="27">
        <f>PC!K26</f>
        <v>0</v>
      </c>
      <c r="L26" s="27">
        <f>PC!L26</f>
        <v>0</v>
      </c>
      <c r="M26" s="56">
        <f>PC!M26</f>
        <v>0</v>
      </c>
      <c r="N26" s="43">
        <f>PC!N39</f>
        <v>0</v>
      </c>
      <c r="O26" s="43" t="e">
        <f>PC!#REF!</f>
        <v>#REF!</v>
      </c>
    </row>
    <row r="27" spans="1:15" s="3" customFormat="1" ht="13.5" customHeight="1">
      <c r="A27" s="38" t="str">
        <f>PC!A27</f>
        <v>1.1.5</v>
      </c>
      <c r="B27" s="39" t="str">
        <f>PC!B27</f>
        <v xml:space="preserve">Seguimiento al diseño RUB efectuado por UDAPE </v>
      </c>
      <c r="C27" s="40"/>
      <c r="D27" s="40" t="str">
        <f>PC!D27</f>
        <v>MPD/UCP/DGSC</v>
      </c>
      <c r="E27" s="41" t="str">
        <f>PC!E27</f>
        <v>PRODUCTO</v>
      </c>
      <c r="F27" s="41"/>
      <c r="G27" s="42">
        <f>PC!G27</f>
        <v>0</v>
      </c>
      <c r="H27" s="42">
        <f>PC!H27</f>
        <v>0</v>
      </c>
      <c r="I27" s="43">
        <f>PC!I27</f>
        <v>0</v>
      </c>
      <c r="J27" s="43">
        <f>PC!J27</f>
        <v>31500</v>
      </c>
      <c r="K27" s="27">
        <f>PC!K27</f>
        <v>0</v>
      </c>
      <c r="L27" s="27">
        <f>PC!L27</f>
        <v>16500</v>
      </c>
      <c r="M27" s="43">
        <f>PC!M27</f>
        <v>0</v>
      </c>
      <c r="N27" s="49">
        <f>PC!N40</f>
        <v>0</v>
      </c>
      <c r="O27" s="49" t="e">
        <f>PC!#REF!</f>
        <v>#REF!</v>
      </c>
    </row>
    <row r="28" spans="1:15" s="8" customFormat="1" ht="13.5" customHeight="1">
      <c r="A28" s="44" t="str">
        <f>PC!A28</f>
        <v>1.1.5.1</v>
      </c>
      <c r="B28" s="116" t="str">
        <f>PC!B28</f>
        <v xml:space="preserve">Contratación de un Coordinador </v>
      </c>
      <c r="C28" s="62"/>
      <c r="D28" s="59" t="str">
        <f>PC!D28</f>
        <v>MPD/DGSC</v>
      </c>
      <c r="E28" s="62" t="str">
        <f>PC!E28</f>
        <v>ACTIVIDAD</v>
      </c>
      <c r="F28" s="47"/>
      <c r="G28" s="48">
        <f>PC!G28</f>
        <v>0</v>
      </c>
      <c r="H28" s="48">
        <f>PC!H28</f>
        <v>0</v>
      </c>
      <c r="I28" s="49">
        <f>PC!I28</f>
        <v>0</v>
      </c>
      <c r="J28" s="49">
        <f>PC!J28</f>
        <v>12000</v>
      </c>
      <c r="K28" s="27">
        <f>PC!K28</f>
        <v>0</v>
      </c>
      <c r="L28" s="27">
        <f>PC!L28</f>
        <v>12000</v>
      </c>
      <c r="M28" s="49">
        <f>PC!M28</f>
        <v>0</v>
      </c>
      <c r="N28" s="49">
        <f>PC!N42</f>
        <v>0</v>
      </c>
      <c r="O28" s="49" t="e">
        <f>PC!#REF!</f>
        <v>#REF!</v>
      </c>
    </row>
    <row r="29" spans="1:15" s="3" customFormat="1" ht="13.5" customHeight="1">
      <c r="A29" s="50" t="str">
        <f>PC!A29</f>
        <v>1.1.5.1.1</v>
      </c>
      <c r="B29" s="51" t="str">
        <f>PC!B29</f>
        <v>Consultor</v>
      </c>
      <c r="C29" s="52" t="str">
        <f>PC!C29</f>
        <v>CCIN</v>
      </c>
      <c r="D29" s="281" t="str">
        <f>PC!D29</f>
        <v>MPD/DGSC</v>
      </c>
      <c r="E29" s="54" t="str">
        <f>PC!E29</f>
        <v>RECURSO</v>
      </c>
      <c r="F29" s="54" t="str">
        <f>PC!F29</f>
        <v>Unidad</v>
      </c>
      <c r="G29" s="55">
        <f>PC!G29</f>
        <v>1</v>
      </c>
      <c r="H29" s="55">
        <f>PC!H29</f>
        <v>6</v>
      </c>
      <c r="I29" s="56">
        <f>PC!I29</f>
        <v>2000</v>
      </c>
      <c r="J29" s="56">
        <f>PC!J29</f>
        <v>12000</v>
      </c>
      <c r="K29" s="27">
        <f>PC!K29</f>
        <v>0</v>
      </c>
      <c r="L29" s="27">
        <f>PC!L29</f>
        <v>12000</v>
      </c>
      <c r="M29" s="56">
        <f>PC!M29</f>
        <v>0</v>
      </c>
      <c r="N29" s="49">
        <f>PC!N44</f>
        <v>0</v>
      </c>
      <c r="O29" s="49" t="e">
        <f>PC!#REF!</f>
        <v>#REF!</v>
      </c>
    </row>
    <row r="30" spans="1:15" s="8" customFormat="1" ht="13.5" customHeight="1">
      <c r="A30" s="44" t="str">
        <f>PC!A30</f>
        <v>1.1.5.2</v>
      </c>
      <c r="B30" s="116" t="str">
        <f>PC!B30</f>
        <v xml:space="preserve">Viajes al exterior </v>
      </c>
      <c r="C30" s="62"/>
      <c r="D30" s="59" t="str">
        <f>PC!D30</f>
        <v>MPD/DGSC</v>
      </c>
      <c r="E30" s="62" t="str">
        <f>PC!E30</f>
        <v>ACTIVIDAD</v>
      </c>
      <c r="F30" s="47"/>
      <c r="G30" s="48">
        <f>PC!G30</f>
        <v>0</v>
      </c>
      <c r="H30" s="48">
        <f>PC!H30</f>
        <v>0</v>
      </c>
      <c r="I30" s="49">
        <f>PC!I30</f>
        <v>0</v>
      </c>
      <c r="J30" s="49">
        <f>PC!J30</f>
        <v>15000</v>
      </c>
      <c r="K30" s="27">
        <f>PC!K30</f>
        <v>0</v>
      </c>
      <c r="L30" s="27">
        <f>PC!L30</f>
        <v>0</v>
      </c>
      <c r="M30" s="49">
        <f>PC!M30</f>
        <v>0</v>
      </c>
      <c r="N30" s="49">
        <f>PC!N47</f>
        <v>0</v>
      </c>
      <c r="O30" s="49" t="e">
        <f>PC!#REF!</f>
        <v>#REF!</v>
      </c>
    </row>
    <row r="31" spans="1:15" s="8" customFormat="1" ht="13.5" customHeight="1">
      <c r="A31" s="50" t="str">
        <f>PC!A31</f>
        <v>1.1.5.2.1</v>
      </c>
      <c r="B31" s="51" t="str">
        <f>PC!B31</f>
        <v>Pasajes y viáticos</v>
      </c>
      <c r="C31" s="52" t="str">
        <f>PC!C31</f>
        <v>CP</v>
      </c>
      <c r="D31" s="281" t="str">
        <f>PC!D31</f>
        <v>MPD/DGSC</v>
      </c>
      <c r="E31" s="54" t="str">
        <f>PC!E31</f>
        <v>RECURSO</v>
      </c>
      <c r="F31" s="54" t="str">
        <f>PC!F31</f>
        <v>Global</v>
      </c>
      <c r="G31" s="55">
        <f>PC!G31</f>
        <v>3</v>
      </c>
      <c r="H31" s="55">
        <f>PC!H31</f>
        <v>2</v>
      </c>
      <c r="I31" s="56">
        <f>PC!I31</f>
        <v>2500</v>
      </c>
      <c r="J31" s="56">
        <f>PC!J31</f>
        <v>15000</v>
      </c>
      <c r="K31" s="27">
        <f>PC!K31</f>
        <v>0</v>
      </c>
      <c r="L31" s="27">
        <f>PC!L31</f>
        <v>0</v>
      </c>
      <c r="M31" s="56">
        <f>PC!M31</f>
        <v>0</v>
      </c>
      <c r="N31" s="49">
        <f>PC!N49</f>
        <v>0</v>
      </c>
      <c r="O31" s="49" t="e">
        <f>PC!#REF!</f>
        <v>#REF!</v>
      </c>
    </row>
    <row r="32" spans="1:15" s="3" customFormat="1" ht="13.5" customHeight="1">
      <c r="A32" s="44" t="str">
        <f>PC!A32</f>
        <v>1.1.5.3</v>
      </c>
      <c r="B32" s="116" t="str">
        <f>PC!B32</f>
        <v>Contratación de un Especialista Administrativo Financiero  para cumplimiento de condiciones previas</v>
      </c>
      <c r="C32" s="62"/>
      <c r="D32" s="59" t="str">
        <f>PC!D32</f>
        <v>MPD/UCP</v>
      </c>
      <c r="E32" s="62" t="str">
        <f>PC!E32</f>
        <v>ACTIVIDAD</v>
      </c>
      <c r="F32" s="47"/>
      <c r="G32" s="48">
        <f>PC!G32</f>
        <v>0</v>
      </c>
      <c r="H32" s="48">
        <f>PC!H32</f>
        <v>0</v>
      </c>
      <c r="I32" s="49">
        <f>PC!I32</f>
        <v>0</v>
      </c>
      <c r="J32" s="49">
        <f>PC!J32</f>
        <v>4500</v>
      </c>
      <c r="K32" s="27">
        <f>PC!K32</f>
        <v>0</v>
      </c>
      <c r="L32" s="27">
        <f>PC!L32</f>
        <v>4500</v>
      </c>
      <c r="M32" s="49">
        <f>PC!M32</f>
        <v>0</v>
      </c>
      <c r="N32" s="67">
        <f>PC!N51</f>
        <v>0</v>
      </c>
      <c r="O32" s="67" t="e">
        <f>PC!#REF!</f>
        <v>#REF!</v>
      </c>
    </row>
    <row r="33" spans="1:15" s="3" customFormat="1" ht="13.5" customHeight="1">
      <c r="A33" s="50" t="str">
        <f>PC!A33</f>
        <v>1.1.5.3.1</v>
      </c>
      <c r="B33" s="51" t="str">
        <f>PC!B33</f>
        <v>Consultor</v>
      </c>
      <c r="C33" s="52" t="str">
        <f>PC!C33</f>
        <v>CCIN</v>
      </c>
      <c r="D33" s="52" t="str">
        <f>PC!D33</f>
        <v>MPC/UCP</v>
      </c>
      <c r="E33" s="54" t="str">
        <f>PC!E33</f>
        <v>RECURSO</v>
      </c>
      <c r="F33" s="54" t="str">
        <f>PC!F33</f>
        <v>Unidad</v>
      </c>
      <c r="G33" s="55">
        <f>PC!G33</f>
        <v>1</v>
      </c>
      <c r="H33" s="55">
        <f>PC!H33</f>
        <v>3</v>
      </c>
      <c r="I33" s="56">
        <f>PC!I33</f>
        <v>1500</v>
      </c>
      <c r="J33" s="56">
        <f>PC!J33</f>
        <v>4500</v>
      </c>
      <c r="K33" s="27">
        <f>PC!K33</f>
        <v>0</v>
      </c>
      <c r="L33" s="27">
        <f>PC!L33</f>
        <v>4500</v>
      </c>
      <c r="M33" s="56">
        <f>PC!M33</f>
        <v>0</v>
      </c>
      <c r="N33" s="37">
        <f>PC!N52</f>
        <v>0</v>
      </c>
      <c r="O33" s="37" t="e">
        <f>PC!#REF!</f>
        <v>#REF!</v>
      </c>
    </row>
    <row r="34" spans="1:15" ht="13.5" customHeight="1">
      <c r="A34" s="32" t="str">
        <f>PC!A34</f>
        <v>1.2</v>
      </c>
      <c r="B34" s="33" t="str">
        <f>PC!B34</f>
        <v>Personal de programas sociales capacitado</v>
      </c>
      <c r="C34" s="34"/>
      <c r="D34" s="34" t="str">
        <f>PC!D34</f>
        <v>MPD/UCP/DGSC</v>
      </c>
      <c r="E34" s="35" t="str">
        <f>PC!E34</f>
        <v>Sub-componente</v>
      </c>
      <c r="F34" s="35"/>
      <c r="G34" s="36">
        <f>PC!G34</f>
        <v>0</v>
      </c>
      <c r="H34" s="36">
        <f>PC!H34</f>
        <v>0</v>
      </c>
      <c r="I34" s="37">
        <f>PC!I34</f>
        <v>0</v>
      </c>
      <c r="J34" s="37">
        <f>PC!J34</f>
        <v>223800</v>
      </c>
      <c r="K34" s="27">
        <f>PC!K34</f>
        <v>0</v>
      </c>
      <c r="L34" s="27">
        <f>PC!L34</f>
        <v>12800</v>
      </c>
      <c r="M34" s="37">
        <f>PC!M34</f>
        <v>211000</v>
      </c>
      <c r="N34" s="43">
        <f>PC!N53</f>
        <v>0</v>
      </c>
      <c r="O34" s="43" t="e">
        <f>PC!#REF!</f>
        <v>#REF!</v>
      </c>
    </row>
    <row r="35" spans="1:15" ht="13.5" customHeight="1">
      <c r="A35" s="38" t="str">
        <f>PC!A35</f>
        <v>1.2.1.</v>
      </c>
      <c r="B35" s="39" t="str">
        <f>PC!B35</f>
        <v xml:space="preserve">Estrategia de Sociabilización elaborada </v>
      </c>
      <c r="C35" s="40"/>
      <c r="D35" s="40" t="str">
        <f>PC!D35</f>
        <v>MPD/DGSC</v>
      </c>
      <c r="E35" s="41" t="str">
        <f>PC!E35</f>
        <v>PRODUCTO</v>
      </c>
      <c r="F35" s="41"/>
      <c r="G35" s="42">
        <f>PC!G35</f>
        <v>0</v>
      </c>
      <c r="H35" s="42">
        <f>PC!H35</f>
        <v>0</v>
      </c>
      <c r="I35" s="43">
        <f>PC!I35</f>
        <v>0</v>
      </c>
      <c r="J35" s="43">
        <f>PC!J35</f>
        <v>12800</v>
      </c>
      <c r="K35" s="27">
        <f>PC!K35</f>
        <v>0</v>
      </c>
      <c r="L35" s="27">
        <f>PC!L35</f>
        <v>12800</v>
      </c>
      <c r="M35" s="43">
        <f>PC!M35</f>
        <v>0</v>
      </c>
      <c r="N35" s="49">
        <f>PC!N54</f>
        <v>0</v>
      </c>
      <c r="O35" s="49" t="e">
        <f>PC!#REF!</f>
        <v>#REF!</v>
      </c>
    </row>
    <row r="36" spans="1:15" ht="13.5" customHeight="1">
      <c r="A36" s="44" t="str">
        <f>PC!A36</f>
        <v>1.2.1.1</v>
      </c>
      <c r="B36" s="116" t="str">
        <f>PC!B36</f>
        <v>Contratación de un consultor para la realización de estrategia de sociabilización</v>
      </c>
      <c r="C36" s="62"/>
      <c r="D36" s="59" t="str">
        <f>PC!D36</f>
        <v>MPD/DGSC</v>
      </c>
      <c r="E36" s="62" t="str">
        <f>PC!E36</f>
        <v>ACTIVIDAD</v>
      </c>
      <c r="F36" s="47"/>
      <c r="G36" s="48">
        <f>PC!G36</f>
        <v>0</v>
      </c>
      <c r="H36" s="48">
        <f>PC!H36</f>
        <v>0</v>
      </c>
      <c r="I36" s="49">
        <f>PC!I36</f>
        <v>0</v>
      </c>
      <c r="J36" s="49">
        <f>PC!J36</f>
        <v>12800</v>
      </c>
      <c r="K36" s="27">
        <f>PC!K36</f>
        <v>0</v>
      </c>
      <c r="L36" s="27">
        <f>PC!L36</f>
        <v>12800</v>
      </c>
      <c r="M36" s="49">
        <f>PC!M36</f>
        <v>0</v>
      </c>
      <c r="N36" s="49">
        <f>PC!N56</f>
        <v>0</v>
      </c>
      <c r="O36" s="49" t="e">
        <f>PC!#REF!</f>
        <v>#REF!</v>
      </c>
    </row>
    <row r="37" spans="1:15" ht="13.5" customHeight="1">
      <c r="A37" s="63" t="str">
        <f>PC!A37</f>
        <v>1.2.1.1.1</v>
      </c>
      <c r="B37" s="51" t="str">
        <f>PC!B37</f>
        <v>Consultor</v>
      </c>
      <c r="C37" s="64" t="str">
        <f>PC!C37</f>
        <v>CCIN</v>
      </c>
      <c r="D37" s="52" t="str">
        <f>PC!D37</f>
        <v>MPD/DGSC/UCP</v>
      </c>
      <c r="E37" s="64" t="str">
        <f>PC!E37</f>
        <v>RECURSO</v>
      </c>
      <c r="F37" s="65" t="str">
        <f>PC!F37</f>
        <v>Unidad</v>
      </c>
      <c r="G37" s="55">
        <f>PC!G37</f>
        <v>6</v>
      </c>
      <c r="H37" s="55">
        <f>PC!H37</f>
        <v>0</v>
      </c>
      <c r="I37" s="55">
        <f>PC!I37</f>
        <v>2000</v>
      </c>
      <c r="J37" s="55">
        <f>PC!J37</f>
        <v>12000</v>
      </c>
      <c r="K37" s="27">
        <f>PC!K37</f>
        <v>0</v>
      </c>
      <c r="L37" s="27">
        <f>PC!L37</f>
        <v>12000</v>
      </c>
      <c r="M37" s="55">
        <f>PC!M37</f>
        <v>0</v>
      </c>
      <c r="N37" s="43">
        <f>PC!N58</f>
        <v>0</v>
      </c>
      <c r="O37" s="43" t="e">
        <f>PC!#REF!</f>
        <v>#REF!</v>
      </c>
    </row>
    <row r="38" spans="1:15" s="8" customFormat="1" ht="13.5" customHeight="1">
      <c r="A38" s="63" t="str">
        <f>PC!A38</f>
        <v>1.2.1.1.2</v>
      </c>
      <c r="B38" s="51" t="str">
        <f>PC!B38</f>
        <v>Pasajes y viáticos</v>
      </c>
      <c r="C38" s="64"/>
      <c r="D38" s="52" t="str">
        <f>PC!D38</f>
        <v>MPD/DGSC/UCP</v>
      </c>
      <c r="E38" s="64" t="str">
        <f>PC!E38</f>
        <v>RECURSO</v>
      </c>
      <c r="F38" s="65" t="str">
        <f>PC!F38</f>
        <v>Global</v>
      </c>
      <c r="G38" s="55">
        <f>PC!G38</f>
        <v>0</v>
      </c>
      <c r="H38" s="55">
        <f>PC!H38</f>
        <v>0</v>
      </c>
      <c r="I38" s="55">
        <f>PC!I38</f>
        <v>800</v>
      </c>
      <c r="J38" s="55">
        <f>PC!J38</f>
        <v>800</v>
      </c>
      <c r="K38" s="27">
        <f>PC!K38</f>
        <v>0</v>
      </c>
      <c r="L38" s="27">
        <f>PC!L38</f>
        <v>800</v>
      </c>
      <c r="M38" s="55">
        <f>PC!M38</f>
        <v>0</v>
      </c>
      <c r="N38" s="49">
        <f>PC!N59</f>
        <v>0</v>
      </c>
      <c r="O38" s="49" t="e">
        <f>PC!#REF!</f>
        <v>#REF!</v>
      </c>
    </row>
    <row r="39" spans="1:15" ht="13.5" customHeight="1">
      <c r="A39" s="38" t="str">
        <f>PC!A39</f>
        <v>1.2.2.</v>
      </c>
      <c r="B39" s="39" t="str">
        <f>PC!B39</f>
        <v>Estrategia de sociabilización implementada</v>
      </c>
      <c r="C39" s="40"/>
      <c r="D39" s="40" t="str">
        <f>PC!D39</f>
        <v>MPD/UCP</v>
      </c>
      <c r="E39" s="41" t="str">
        <f>PC!E39</f>
        <v>PRODUCTO</v>
      </c>
      <c r="F39" s="41"/>
      <c r="G39" s="42">
        <f>PC!G39</f>
        <v>0</v>
      </c>
      <c r="H39" s="42">
        <f>PC!H39</f>
        <v>0</v>
      </c>
      <c r="I39" s="43">
        <f>PC!I39</f>
        <v>0</v>
      </c>
      <c r="J39" s="43">
        <f>PC!J39</f>
        <v>211000</v>
      </c>
      <c r="K39" s="27">
        <f>PC!K39</f>
        <v>0</v>
      </c>
      <c r="L39" s="27">
        <f>PC!L39</f>
        <v>0</v>
      </c>
      <c r="M39" s="43">
        <f>PC!M39</f>
        <v>211000</v>
      </c>
      <c r="N39" s="43">
        <f>PC!N61</f>
        <v>0</v>
      </c>
      <c r="O39" s="43" t="e">
        <f>PC!#REF!</f>
        <v>#REF!</v>
      </c>
    </row>
    <row r="40" spans="1:15" s="8" customFormat="1" ht="13.5" customHeight="1">
      <c r="A40" s="44" t="str">
        <f>PC!A40</f>
        <v>1.2.2.1</v>
      </c>
      <c r="B40" s="116" t="str">
        <f>PC!B40</f>
        <v>Contratación de consultor para el diseño del material didáctico y curricular - Fase 1</v>
      </c>
      <c r="C40" s="58"/>
      <c r="D40" s="59" t="str">
        <f>PC!D40</f>
        <v>MPD/UCP</v>
      </c>
      <c r="E40" s="47" t="str">
        <f>PC!E40</f>
        <v>ACTIVIDAD</v>
      </c>
      <c r="F40" s="47"/>
      <c r="G40" s="48">
        <f>PC!G40</f>
        <v>0</v>
      </c>
      <c r="H40" s="48">
        <f>PC!H40</f>
        <v>0</v>
      </c>
      <c r="I40" s="49">
        <f>PC!I40</f>
        <v>0</v>
      </c>
      <c r="J40" s="49">
        <f>PC!J40</f>
        <v>20000</v>
      </c>
      <c r="K40" s="27">
        <f>PC!K40</f>
        <v>0</v>
      </c>
      <c r="L40" s="27">
        <f>PC!L40</f>
        <v>0</v>
      </c>
      <c r="M40" s="49">
        <f>PC!M40</f>
        <v>20000</v>
      </c>
      <c r="N40" s="49">
        <f>PC!N62</f>
        <v>0</v>
      </c>
      <c r="O40" s="49" t="e">
        <f>PC!#REF!</f>
        <v>#REF!</v>
      </c>
    </row>
    <row r="41" spans="1:15" s="3" customFormat="1" ht="13.5" customHeight="1">
      <c r="A41" s="50" t="str">
        <f>PC!A41</f>
        <v>1.2.2.1.1</v>
      </c>
      <c r="B41" s="51" t="str">
        <f>PC!B41</f>
        <v>Consultor</v>
      </c>
      <c r="C41" s="52" t="str">
        <f>PC!C41</f>
        <v>CCIN</v>
      </c>
      <c r="D41" s="52" t="str">
        <f>PC!D41</f>
        <v>MPD/UCP</v>
      </c>
      <c r="E41" s="54" t="str">
        <f>PC!E41</f>
        <v>RECURSO</v>
      </c>
      <c r="F41" s="54" t="str">
        <f>PC!F41</f>
        <v>Unidad</v>
      </c>
      <c r="G41" s="55">
        <f>PC!G41</f>
        <v>0</v>
      </c>
      <c r="H41" s="55">
        <f>PC!H41</f>
        <v>0</v>
      </c>
      <c r="I41" s="56">
        <f>PC!I41</f>
        <v>20000</v>
      </c>
      <c r="J41" s="56">
        <f>PC!J41</f>
        <v>20000</v>
      </c>
      <c r="K41" s="27">
        <f>PC!K41</f>
        <v>0</v>
      </c>
      <c r="L41" s="27">
        <f>PC!L41</f>
        <v>0</v>
      </c>
      <c r="M41" s="56">
        <f>PC!M41</f>
        <v>20000</v>
      </c>
      <c r="N41" s="37">
        <f>PC!N69</f>
        <v>0</v>
      </c>
      <c r="O41" s="37" t="e">
        <f>PC!#REF!</f>
        <v>#REF!</v>
      </c>
    </row>
    <row r="42" spans="1:15" ht="13.5" customHeight="1">
      <c r="A42" s="44" t="str">
        <f>PC!A42</f>
        <v>1.2.2.2</v>
      </c>
      <c r="B42" s="116" t="str">
        <f>PC!B42</f>
        <v>Contratación de consultor para el diseño del material didáctico y curricular - Fase 2</v>
      </c>
      <c r="C42" s="58"/>
      <c r="D42" s="59" t="str">
        <f>PC!D42</f>
        <v>MPD/UCP</v>
      </c>
      <c r="E42" s="47" t="str">
        <f>PC!E42</f>
        <v>ACTIVIDAD</v>
      </c>
      <c r="F42" s="47"/>
      <c r="G42" s="48">
        <f>PC!G42</f>
        <v>0</v>
      </c>
      <c r="H42" s="48">
        <f>PC!H42</f>
        <v>0</v>
      </c>
      <c r="I42" s="49">
        <f>PC!I42</f>
        <v>5000</v>
      </c>
      <c r="J42" s="49">
        <f>PC!J42</f>
        <v>5000</v>
      </c>
      <c r="K42" s="27">
        <f>PC!K42</f>
        <v>0</v>
      </c>
      <c r="L42" s="27">
        <f>PC!L42</f>
        <v>0</v>
      </c>
      <c r="M42" s="49">
        <f>PC!M42</f>
        <v>5000</v>
      </c>
      <c r="N42" s="43">
        <f>PC!N64</f>
        <v>0</v>
      </c>
      <c r="O42" s="43" t="e">
        <f>PC!#REF!</f>
        <v>#REF!</v>
      </c>
    </row>
    <row r="43" spans="1:15" ht="13.5" customHeight="1">
      <c r="A43" s="66" t="str">
        <f>PC!A43</f>
        <v>1.2.2.2.1</v>
      </c>
      <c r="B43" s="117" t="str">
        <f>PC!B43</f>
        <v>Consultor</v>
      </c>
      <c r="C43" s="52" t="str">
        <f>PC!C43</f>
        <v>CCIN</v>
      </c>
      <c r="D43" s="52" t="str">
        <f>PC!D43</f>
        <v>MPD/UCP</v>
      </c>
      <c r="E43" s="54" t="str">
        <f>PC!E43</f>
        <v>RECURSO</v>
      </c>
      <c r="F43" s="54" t="str">
        <f>PC!F43</f>
        <v>Unidad</v>
      </c>
      <c r="G43" s="55">
        <f>PC!G43</f>
        <v>0</v>
      </c>
      <c r="H43" s="55">
        <f>PC!H43</f>
        <v>0</v>
      </c>
      <c r="I43" s="56">
        <f>PC!I43</f>
        <v>5000</v>
      </c>
      <c r="J43" s="56">
        <f>PC!J43</f>
        <v>5000</v>
      </c>
      <c r="K43" s="27">
        <f>PC!K43</f>
        <v>0</v>
      </c>
      <c r="L43" s="27">
        <f>PC!L43</f>
        <v>0</v>
      </c>
      <c r="M43" s="56">
        <f>PC!M43</f>
        <v>5000</v>
      </c>
      <c r="N43" s="49">
        <f>PC!N65</f>
        <v>0</v>
      </c>
      <c r="O43" s="49" t="e">
        <f>PC!#REF!</f>
        <v>#REF!</v>
      </c>
    </row>
    <row r="44" spans="1:15" ht="13.5" customHeight="1">
      <c r="A44" s="44" t="str">
        <f>PC!A44</f>
        <v>1.2.2.3</v>
      </c>
      <c r="B44" s="116" t="str">
        <f>PC!B44</f>
        <v>Contratación de servicios de no consultoría para la publicación/reproducción del material didáctico</v>
      </c>
      <c r="C44" s="58"/>
      <c r="D44" s="59" t="str">
        <f>PC!D44</f>
        <v>MPD/UCP</v>
      </c>
      <c r="E44" s="47" t="str">
        <f>PC!E44</f>
        <v>ACTIVIDAD</v>
      </c>
      <c r="F44" s="47"/>
      <c r="G44" s="48">
        <f>PC!G44</f>
        <v>0</v>
      </c>
      <c r="H44" s="48">
        <f>PC!H44</f>
        <v>0</v>
      </c>
      <c r="I44" s="49">
        <f>PC!I44</f>
        <v>0</v>
      </c>
      <c r="J44" s="49">
        <f>PC!J44</f>
        <v>150000</v>
      </c>
      <c r="K44" s="27">
        <f>PC!K44</f>
        <v>0</v>
      </c>
      <c r="L44" s="27">
        <f>PC!L44</f>
        <v>0</v>
      </c>
      <c r="M44" s="49">
        <f>PC!M44</f>
        <v>150000</v>
      </c>
      <c r="N44" s="37">
        <f>PC!N73</f>
        <v>0</v>
      </c>
      <c r="O44" s="37" t="e">
        <f>PC!#REF!</f>
        <v>#REF!</v>
      </c>
    </row>
    <row r="45" spans="1:15" ht="13.5" customHeight="1">
      <c r="A45" s="50" t="str">
        <f>PC!A45</f>
        <v>1.2.2.3.1</v>
      </c>
      <c r="B45" s="51" t="str">
        <f>PC!B45</f>
        <v>Estimación de costos firma - etapa previa</v>
      </c>
      <c r="C45" s="320" t="str">
        <f>PC!C45</f>
        <v>LPN</v>
      </c>
      <c r="D45" s="52" t="str">
        <f>PC!D45</f>
        <v>MPD/UCP</v>
      </c>
      <c r="E45" s="54" t="str">
        <f>PC!E45</f>
        <v>RECURSO</v>
      </c>
      <c r="F45" s="54" t="str">
        <f>PC!F45</f>
        <v>Global</v>
      </c>
      <c r="G45" s="55">
        <f>PC!G45</f>
        <v>0</v>
      </c>
      <c r="H45" s="55">
        <f>PC!H45</f>
        <v>0</v>
      </c>
      <c r="I45" s="56">
        <f>PC!I45</f>
        <v>0</v>
      </c>
      <c r="J45" s="56">
        <f>PC!J45</f>
        <v>50000</v>
      </c>
      <c r="K45" s="27">
        <f>PC!K45</f>
        <v>0</v>
      </c>
      <c r="L45" s="27">
        <f>PC!L45</f>
        <v>0</v>
      </c>
      <c r="M45" s="56">
        <f>PC!M45</f>
        <v>50000</v>
      </c>
      <c r="N45" s="43">
        <f>PC!N74</f>
        <v>0</v>
      </c>
      <c r="O45" s="43" t="e">
        <f>PC!#REF!</f>
        <v>#REF!</v>
      </c>
    </row>
    <row r="46" spans="1:15" ht="13.5" customHeight="1">
      <c r="A46" s="50" t="str">
        <f>PC!A46</f>
        <v>1.2.2.3.2</v>
      </c>
      <c r="B46" s="51" t="str">
        <f>PC!B46</f>
        <v>Estimación de costos firma - etapa operativo</v>
      </c>
      <c r="C46" s="321">
        <f>PC!C46</f>
        <v>0</v>
      </c>
      <c r="D46" s="52" t="str">
        <f>PC!D46</f>
        <v>MPD/UCP</v>
      </c>
      <c r="E46" s="54" t="str">
        <f>PC!E46</f>
        <v>RECURSO</v>
      </c>
      <c r="F46" s="54" t="str">
        <f>PC!F46</f>
        <v>Global</v>
      </c>
      <c r="G46" s="55">
        <f>PC!G46</f>
        <v>0</v>
      </c>
      <c r="H46" s="55">
        <f>PC!H46</f>
        <v>0</v>
      </c>
      <c r="I46" s="56">
        <f>PC!I46</f>
        <v>0</v>
      </c>
      <c r="J46" s="56">
        <f>PC!J46</f>
        <v>100000</v>
      </c>
      <c r="K46" s="27">
        <f>PC!K46</f>
        <v>0</v>
      </c>
      <c r="L46" s="27">
        <f>PC!L46</f>
        <v>0</v>
      </c>
      <c r="M46" s="56">
        <f>PC!M46</f>
        <v>100000</v>
      </c>
      <c r="N46" s="49">
        <f>PC!N75</f>
        <v>0</v>
      </c>
      <c r="O46" s="49" t="e">
        <f>PC!#REF!</f>
        <v>#REF!</v>
      </c>
    </row>
    <row r="47" spans="1:15" ht="13.5" customHeight="1">
      <c r="A47" s="44" t="str">
        <f>PC!A47</f>
        <v>1.2.2.4</v>
      </c>
      <c r="B47" s="118" t="str">
        <f>PC!B47</f>
        <v>Contratación de una firma para organización y logística de eventos</v>
      </c>
      <c r="C47" s="62"/>
      <c r="D47" s="59" t="str">
        <f>PC!D47</f>
        <v>MPD/UCP</v>
      </c>
      <c r="E47" s="62" t="str">
        <f>PC!E47</f>
        <v>ACTIVIDAD</v>
      </c>
      <c r="F47" s="47"/>
      <c r="G47" s="48">
        <f>PC!G47</f>
        <v>0</v>
      </c>
      <c r="H47" s="48">
        <f>PC!H47</f>
        <v>0</v>
      </c>
      <c r="I47" s="49">
        <f>PC!I47</f>
        <v>0</v>
      </c>
      <c r="J47" s="49">
        <f>PC!J47</f>
        <v>24000</v>
      </c>
      <c r="K47" s="27">
        <f>PC!K47</f>
        <v>0</v>
      </c>
      <c r="L47" s="27">
        <f>PC!L47</f>
        <v>0</v>
      </c>
      <c r="M47" s="49">
        <f>PC!M47</f>
        <v>24000</v>
      </c>
      <c r="N47" s="67">
        <f>PC!N77</f>
        <v>0</v>
      </c>
      <c r="O47" s="67" t="e">
        <f>PC!#REF!</f>
        <v>#REF!</v>
      </c>
    </row>
    <row r="48" spans="1:15" ht="13.5" customHeight="1">
      <c r="A48" s="50" t="str">
        <f>PC!A48</f>
        <v>1.2.2.4.1</v>
      </c>
      <c r="B48" s="51" t="str">
        <f>PC!B48</f>
        <v>Logísticas para eventos - estimación de costos</v>
      </c>
      <c r="C48" s="52" t="str">
        <f>PC!C48</f>
        <v>CP</v>
      </c>
      <c r="D48" s="52" t="str">
        <f>PC!D48</f>
        <v>MPD/UCP</v>
      </c>
      <c r="E48" s="54" t="str">
        <f>PC!E48</f>
        <v>RECURSO</v>
      </c>
      <c r="F48" s="54" t="str">
        <f>PC!F48</f>
        <v>Global</v>
      </c>
      <c r="G48" s="55">
        <f>PC!G48</f>
        <v>20</v>
      </c>
      <c r="H48" s="55">
        <f>PC!H48</f>
        <v>1</v>
      </c>
      <c r="I48" s="56">
        <f>PC!I48</f>
        <v>1200</v>
      </c>
      <c r="J48" s="56">
        <f>PC!J48</f>
        <v>24000</v>
      </c>
      <c r="K48" s="27">
        <f>PC!K48</f>
        <v>0</v>
      </c>
      <c r="L48" s="27">
        <f>PC!L48</f>
        <v>0</v>
      </c>
      <c r="M48" s="56">
        <f>PC!M48</f>
        <v>24000</v>
      </c>
      <c r="N48" s="37">
        <f>PC!N78</f>
        <v>0</v>
      </c>
      <c r="O48" s="37" t="e">
        <f>PC!#REF!</f>
        <v>#REF!</v>
      </c>
    </row>
    <row r="49" spans="1:15" ht="13.5" customHeight="1">
      <c r="A49" s="44" t="str">
        <f>PC!A49</f>
        <v>1.2.2.5</v>
      </c>
      <c r="B49" s="118" t="str">
        <f>PC!B49</f>
        <v>Participación del MPD en eventos de socialización</v>
      </c>
      <c r="C49" s="62"/>
      <c r="D49" s="282" t="str">
        <f>PC!D49</f>
        <v>MPD/UCP</v>
      </c>
      <c r="E49" s="62" t="str">
        <f>PC!E49</f>
        <v>ACTIVIDAD</v>
      </c>
      <c r="F49" s="47"/>
      <c r="G49" s="48">
        <f>PC!G49</f>
        <v>0</v>
      </c>
      <c r="H49" s="48">
        <f>PC!H49</f>
        <v>0</v>
      </c>
      <c r="I49" s="49">
        <f>PC!I49</f>
        <v>0</v>
      </c>
      <c r="J49" s="49">
        <f>PC!J49</f>
        <v>12000</v>
      </c>
      <c r="K49" s="27">
        <f>PC!K49</f>
        <v>0</v>
      </c>
      <c r="L49" s="27">
        <f>PC!L49</f>
        <v>0</v>
      </c>
      <c r="M49" s="49">
        <f>PC!M49</f>
        <v>12000</v>
      </c>
      <c r="N49" s="43">
        <f>PC!N79</f>
        <v>0</v>
      </c>
      <c r="O49" s="43" t="e">
        <f>PC!#REF!</f>
        <v>#REF!</v>
      </c>
    </row>
    <row r="50" spans="1:15" ht="13.5" customHeight="1">
      <c r="A50" s="50" t="str">
        <f>PC!A50</f>
        <v>1.2.2.5.1</v>
      </c>
      <c r="B50" s="51" t="str">
        <f>PC!B50</f>
        <v>Viático y pasajes (20 viajes p/2 personas)</v>
      </c>
      <c r="C50" s="52" t="str">
        <f>PC!C50</f>
        <v>n/a</v>
      </c>
      <c r="D50" s="52" t="str">
        <f>PC!D50</f>
        <v>MPD/UCP</v>
      </c>
      <c r="E50" s="54" t="str">
        <f>PC!E50</f>
        <v>RECURSO</v>
      </c>
      <c r="F50" s="54" t="str">
        <f>PC!F50</f>
        <v>Global</v>
      </c>
      <c r="G50" s="55">
        <f>PC!G50</f>
        <v>2</v>
      </c>
      <c r="H50" s="55">
        <f>PC!H50</f>
        <v>20</v>
      </c>
      <c r="I50" s="56">
        <f>PC!I50</f>
        <v>300</v>
      </c>
      <c r="J50" s="56">
        <f>PC!J50</f>
        <v>12000</v>
      </c>
      <c r="K50" s="27">
        <f>PC!K50</f>
        <v>0</v>
      </c>
      <c r="L50" s="27">
        <f>PC!L50</f>
        <v>0</v>
      </c>
      <c r="M50" s="56">
        <f>PC!M50</f>
        <v>12000</v>
      </c>
      <c r="N50" s="49">
        <f>PC!N80</f>
        <v>0</v>
      </c>
      <c r="O50" s="49" t="e">
        <f>PC!#REF!</f>
        <v>#REF!</v>
      </c>
    </row>
    <row r="51" spans="1:15" s="8" customFormat="1" ht="13.5" customHeight="1">
      <c r="A51" s="27">
        <f>PC!A51</f>
        <v>2</v>
      </c>
      <c r="B51" s="103" t="str">
        <f>PC!B51</f>
        <v>Componente II: Ampliación de la cobertura del RUB</v>
      </c>
      <c r="C51" s="28"/>
      <c r="D51" s="280" t="str">
        <f>PC!D51</f>
        <v>UDAPE/MPD/UCP</v>
      </c>
      <c r="E51" s="29" t="str">
        <f>PC!E51</f>
        <v>Componente</v>
      </c>
      <c r="F51" s="29"/>
      <c r="G51" s="30">
        <f>PC!G51</f>
        <v>0</v>
      </c>
      <c r="H51" s="30">
        <f>PC!H51</f>
        <v>0</v>
      </c>
      <c r="I51" s="67">
        <f>PC!I51</f>
        <v>0</v>
      </c>
      <c r="J51" s="67">
        <f>PC!J51</f>
        <v>3228000.0000000005</v>
      </c>
      <c r="K51" s="27">
        <f>PC!K51</f>
        <v>0</v>
      </c>
      <c r="L51" s="27">
        <f>PC!L51</f>
        <v>0</v>
      </c>
      <c r="M51" s="67">
        <f>PC!M51</f>
        <v>3228000.0000000005</v>
      </c>
      <c r="N51" s="56">
        <f>PC!N81</f>
        <v>0</v>
      </c>
      <c r="O51" s="57" t="e">
        <f>PC!#REF!</f>
        <v>#REF!</v>
      </c>
    </row>
    <row r="52" spans="1:15" s="8" customFormat="1" ht="13.5" customHeight="1">
      <c r="A52" s="32" t="str">
        <f>PC!A52</f>
        <v>2.1</v>
      </c>
      <c r="B52" s="33" t="str">
        <f>PC!B52</f>
        <v>Censo de potenciales beneficiarios realizado en áreas urbanas priorizadas</v>
      </c>
      <c r="C52" s="34"/>
      <c r="D52" s="34" t="str">
        <f>PC!D52</f>
        <v>UDAPE/MPD/UCP</v>
      </c>
      <c r="E52" s="35" t="str">
        <f>PC!E52</f>
        <v>Sub-componente</v>
      </c>
      <c r="F52" s="35"/>
      <c r="G52" s="36">
        <f>PC!G52</f>
        <v>0</v>
      </c>
      <c r="H52" s="36">
        <f>PC!H52</f>
        <v>0</v>
      </c>
      <c r="I52" s="37">
        <f>PC!I52</f>
        <v>0</v>
      </c>
      <c r="J52" s="37">
        <f>PC!J52</f>
        <v>3204000.0000000005</v>
      </c>
      <c r="K52" s="27">
        <f>PC!K52</f>
        <v>0</v>
      </c>
      <c r="L52" s="27">
        <f>PC!L52</f>
        <v>0</v>
      </c>
      <c r="M52" s="37">
        <f>PC!M52</f>
        <v>3204000.0000000005</v>
      </c>
      <c r="N52" s="56">
        <f>PC!N82</f>
        <v>0</v>
      </c>
      <c r="O52" s="57" t="e">
        <f>PC!#REF!</f>
        <v>#REF!</v>
      </c>
    </row>
    <row r="53" spans="1:15" s="8" customFormat="1" ht="13.5" customHeight="1">
      <c r="A53" s="38" t="str">
        <f>PC!A53</f>
        <v>2.1.1</v>
      </c>
      <c r="B53" s="39" t="str">
        <f>PC!B53</f>
        <v>Mapeo de pobreza en base a CNCV y ENH realizado</v>
      </c>
      <c r="C53" s="40"/>
      <c r="D53" s="40" t="str">
        <f>PC!D53</f>
        <v>UDAPE</v>
      </c>
      <c r="E53" s="41" t="str">
        <f>PC!E53</f>
        <v>PRODUCTO</v>
      </c>
      <c r="F53" s="41"/>
      <c r="G53" s="42">
        <f>PC!G53</f>
        <v>0</v>
      </c>
      <c r="H53" s="42">
        <f>PC!H53</f>
        <v>0</v>
      </c>
      <c r="I53" s="43">
        <f>PC!I53</f>
        <v>0</v>
      </c>
      <c r="J53" s="43">
        <f>PC!J53</f>
        <v>0</v>
      </c>
      <c r="K53" s="27">
        <f>PC!K53</f>
        <v>0</v>
      </c>
      <c r="L53" s="27">
        <f>PC!L53</f>
        <v>0</v>
      </c>
      <c r="M53" s="43">
        <f>PC!M53</f>
        <v>0</v>
      </c>
      <c r="N53" s="56">
        <f>PC!N83</f>
        <v>0</v>
      </c>
      <c r="O53" s="57" t="e">
        <f>PC!#REF!</f>
        <v>#REF!</v>
      </c>
    </row>
    <row r="54" spans="1:15" s="8" customFormat="1" ht="13.5" customHeight="1">
      <c r="A54" s="44" t="str">
        <f>PC!A54</f>
        <v>2.1.1.1</v>
      </c>
      <c r="B54" s="116" t="str">
        <f>PC!B54</f>
        <v xml:space="preserve">Elaboración del mapa de pobreza por parte de UDAPE en coordinación con el INE </v>
      </c>
      <c r="C54" s="58"/>
      <c r="D54" s="59" t="str">
        <f>PC!D54</f>
        <v>UDAPE</v>
      </c>
      <c r="E54" s="47" t="str">
        <f>PC!E54</f>
        <v>ACTIVIDAD</v>
      </c>
      <c r="F54" s="47"/>
      <c r="G54" s="48">
        <f>PC!G54</f>
        <v>0</v>
      </c>
      <c r="H54" s="48">
        <f>PC!H54</f>
        <v>0</v>
      </c>
      <c r="I54" s="49">
        <f>PC!I54</f>
        <v>0</v>
      </c>
      <c r="J54" s="49">
        <f>PC!J54</f>
        <v>0</v>
      </c>
      <c r="K54" s="27">
        <f>PC!K54</f>
        <v>0</v>
      </c>
      <c r="L54" s="27">
        <f>PC!L54</f>
        <v>0</v>
      </c>
      <c r="M54" s="49">
        <f>PC!M54</f>
        <v>0</v>
      </c>
      <c r="N54" s="56">
        <f>PC!N84</f>
        <v>0</v>
      </c>
      <c r="O54" s="57" t="e">
        <f>PC!#REF!</f>
        <v>#REF!</v>
      </c>
    </row>
    <row r="55" spans="1:15" s="8" customFormat="1" ht="13.5" customHeight="1">
      <c r="A55" s="50" t="str">
        <f>PC!A55</f>
        <v>2.1.1.1.2</v>
      </c>
      <c r="B55" s="51" t="str">
        <f>PC!B55</f>
        <v>Equipo UDAPE</v>
      </c>
      <c r="C55" s="52"/>
      <c r="D55" s="52" t="str">
        <f>PC!D55</f>
        <v>UDAPE</v>
      </c>
      <c r="E55" s="54" t="str">
        <f>PC!E55</f>
        <v>RECURSO</v>
      </c>
      <c r="F55" s="54" t="str">
        <f>PC!F55</f>
        <v>Global</v>
      </c>
      <c r="G55" s="55">
        <f>PC!G55</f>
        <v>0</v>
      </c>
      <c r="H55" s="55">
        <f>PC!H55</f>
        <v>0</v>
      </c>
      <c r="I55" s="56">
        <f>PC!I55</f>
        <v>0</v>
      </c>
      <c r="J55" s="56">
        <f>PC!J55</f>
        <v>0</v>
      </c>
      <c r="K55" s="27">
        <f>PC!K55</f>
        <v>0</v>
      </c>
      <c r="L55" s="27">
        <f>PC!L55</f>
        <v>0</v>
      </c>
      <c r="M55" s="56">
        <f>PC!M55</f>
        <v>0</v>
      </c>
      <c r="N55" s="56">
        <f>PC!N85</f>
        <v>0</v>
      </c>
      <c r="O55" s="57" t="e">
        <f>PC!#REF!</f>
        <v>#REF!</v>
      </c>
    </row>
    <row r="56" spans="1:15" s="8" customFormat="1" ht="13.5" customHeight="1">
      <c r="A56" s="44" t="str">
        <f>PC!A56</f>
        <v>2.1.1.2</v>
      </c>
      <c r="B56" s="116" t="str">
        <f>PC!B56</f>
        <v>Definición geográfica por parte de la UCP de las áreas de intervención  para disminuir errores del censo 2001</v>
      </c>
      <c r="C56" s="58"/>
      <c r="D56" s="59" t="str">
        <f>PC!D56</f>
        <v>MPD/UCP/DGSC</v>
      </c>
      <c r="E56" s="47" t="str">
        <f>PC!E56</f>
        <v>ACTIVIDAD</v>
      </c>
      <c r="F56" s="47"/>
      <c r="G56" s="48">
        <f>PC!G56</f>
        <v>0</v>
      </c>
      <c r="H56" s="48">
        <f>PC!H56</f>
        <v>0</v>
      </c>
      <c r="I56" s="49">
        <f>PC!I56</f>
        <v>0</v>
      </c>
      <c r="J56" s="49">
        <f>PC!J56</f>
        <v>0</v>
      </c>
      <c r="K56" s="27">
        <f>PC!K56</f>
        <v>0</v>
      </c>
      <c r="L56" s="27">
        <f>PC!L56</f>
        <v>0</v>
      </c>
      <c r="M56" s="49">
        <f>PC!M56</f>
        <v>0</v>
      </c>
      <c r="N56" s="57">
        <f>PC!N86</f>
        <v>0</v>
      </c>
      <c r="O56" s="57" t="e">
        <f>PC!#REF!</f>
        <v>#REF!</v>
      </c>
    </row>
    <row r="57" spans="1:15" s="8" customFormat="1" ht="13.5" customHeight="1">
      <c r="A57" s="50" t="str">
        <f>PC!A57</f>
        <v>2.1.1.2.1</v>
      </c>
      <c r="B57" s="51" t="str">
        <f>PC!B57</f>
        <v>Equipo UCP</v>
      </c>
      <c r="C57" s="52"/>
      <c r="D57" s="52" t="str">
        <f>PC!D57</f>
        <v>MPD/UCP/DGSC</v>
      </c>
      <c r="E57" s="54" t="str">
        <f>PC!E57</f>
        <v>RECURSO</v>
      </c>
      <c r="F57" s="54" t="str">
        <f>PC!F57</f>
        <v>Global</v>
      </c>
      <c r="G57" s="55">
        <f>PC!G57</f>
        <v>0</v>
      </c>
      <c r="H57" s="55">
        <f>PC!H57</f>
        <v>0</v>
      </c>
      <c r="I57" s="56">
        <f>PC!I57</f>
        <v>0</v>
      </c>
      <c r="J57" s="56">
        <f>PC!J57</f>
        <v>0</v>
      </c>
      <c r="K57" s="27">
        <f>PC!K57</f>
        <v>0</v>
      </c>
      <c r="L57" s="27">
        <f>PC!L57</f>
        <v>0</v>
      </c>
      <c r="M57" s="56">
        <f>PC!M57</f>
        <v>0</v>
      </c>
      <c r="N57" s="57">
        <f>PC!N87</f>
        <v>0</v>
      </c>
      <c r="O57" s="57" t="e">
        <f>PC!#REF!</f>
        <v>#REF!</v>
      </c>
    </row>
    <row r="58" spans="1:15" ht="13.5" customHeight="1">
      <c r="A58" s="38" t="str">
        <f>PC!A58</f>
        <v>2.1.2</v>
      </c>
      <c r="B58" s="39" t="str">
        <f>PC!B58</f>
        <v>Diseño censo finalizado (plan operativo para el levantamiento de la operación)</v>
      </c>
      <c r="C58" s="40"/>
      <c r="D58" s="40" t="str">
        <f>PC!D58</f>
        <v>MPD/UCP</v>
      </c>
      <c r="E58" s="41" t="str">
        <f>PC!E58</f>
        <v>PRODUCTO</v>
      </c>
      <c r="F58" s="41"/>
      <c r="G58" s="42">
        <f>PC!G58</f>
        <v>0</v>
      </c>
      <c r="H58" s="42">
        <f>PC!H58</f>
        <v>0</v>
      </c>
      <c r="I58" s="43">
        <f>PC!I58</f>
        <v>0</v>
      </c>
      <c r="J58" s="43">
        <f>PC!J58</f>
        <v>150000</v>
      </c>
      <c r="K58" s="27">
        <f>PC!K58</f>
        <v>0</v>
      </c>
      <c r="L58" s="27">
        <f>PC!L58</f>
        <v>0</v>
      </c>
      <c r="M58" s="43">
        <f>PC!M58</f>
        <v>150000</v>
      </c>
      <c r="N58" s="37">
        <f>PC!N88</f>
        <v>0</v>
      </c>
      <c r="O58" s="37" t="e">
        <f>PC!#REF!</f>
        <v>#REF!</v>
      </c>
    </row>
    <row r="59" spans="1:15" ht="13.5" customHeight="1">
      <c r="A59" s="44" t="str">
        <f>PC!A59</f>
        <v>2.1.2.1</v>
      </c>
      <c r="B59" s="116" t="str">
        <f>PC!B59</f>
        <v xml:space="preserve">Contratación de una firma para el  desarrollo y planificación de la Estrategia Operativa para la ejecución del CENSO,  Manuales de encuestador, supervisor, digitador etc. elaborados y reproducidos, Procedimientos/reglamentos de mantenimiento y actualización de base de datos definido,  Diseño y realización de la capacitación certificada de encuestadores, digitadores etc. </v>
      </c>
      <c r="C59" s="62"/>
      <c r="D59" s="59" t="str">
        <f>PC!D59</f>
        <v>MPD/UCP</v>
      </c>
      <c r="E59" s="62" t="str">
        <f>PC!E59</f>
        <v>ACTIVIDAD</v>
      </c>
      <c r="F59" s="47"/>
      <c r="G59" s="48">
        <f>PC!G59</f>
        <v>0</v>
      </c>
      <c r="H59" s="48">
        <f>PC!H59</f>
        <v>0</v>
      </c>
      <c r="I59" s="49">
        <f>PC!I59</f>
        <v>0</v>
      </c>
      <c r="J59" s="49">
        <f>PC!J59</f>
        <v>150000</v>
      </c>
      <c r="K59" s="27">
        <f>PC!K59</f>
        <v>0</v>
      </c>
      <c r="L59" s="27">
        <f>PC!L59</f>
        <v>0</v>
      </c>
      <c r="M59" s="49">
        <f>PC!M59</f>
        <v>150000</v>
      </c>
      <c r="N59" s="43">
        <f>PC!N89</f>
        <v>0</v>
      </c>
      <c r="O59" s="43" t="e">
        <f>PC!#REF!</f>
        <v>#REF!</v>
      </c>
    </row>
    <row r="60" spans="1:15" ht="13.5" customHeight="1">
      <c r="A60" s="66" t="str">
        <f>PC!A60</f>
        <v>2.1.2.1.1</v>
      </c>
      <c r="B60" s="68" t="str">
        <f>PC!B60</f>
        <v>Firma - Estimación de costo</v>
      </c>
      <c r="C60" s="69" t="str">
        <f>PC!C60</f>
        <v>SBCC</v>
      </c>
      <c r="D60" s="69" t="str">
        <f>PC!D60</f>
        <v>MPD/UCP</v>
      </c>
      <c r="E60" s="53" t="str">
        <f>PC!E60</f>
        <v>RECURSO</v>
      </c>
      <c r="F60" s="54" t="str">
        <f>PC!F60</f>
        <v>Global</v>
      </c>
      <c r="G60" s="55">
        <f>PC!G60</f>
        <v>0</v>
      </c>
      <c r="H60" s="55">
        <f>PC!H60</f>
        <v>0</v>
      </c>
      <c r="I60" s="56">
        <f>PC!I60</f>
        <v>150000</v>
      </c>
      <c r="J60" s="56">
        <f>PC!J60</f>
        <v>150000</v>
      </c>
      <c r="K60" s="27">
        <f>PC!K60</f>
        <v>0</v>
      </c>
      <c r="L60" s="27">
        <f>PC!L60</f>
        <v>0</v>
      </c>
      <c r="M60" s="56">
        <f>PC!M60</f>
        <v>150000</v>
      </c>
      <c r="N60" s="49">
        <f>PC!N90</f>
        <v>0</v>
      </c>
      <c r="O60" s="49" t="e">
        <f>PC!#REF!</f>
        <v>#REF!</v>
      </c>
    </row>
    <row r="61" spans="1:15" s="8" customFormat="1" ht="13.5" customHeight="1">
      <c r="A61" s="38" t="str">
        <f>PC!A61</f>
        <v>2.1.3</v>
      </c>
      <c r="B61" s="39" t="str">
        <f>PC!B61</f>
        <v>Normativa de administración del RUB implementada (apoyo técnico legal UCP)</v>
      </c>
      <c r="C61" s="40"/>
      <c r="D61" s="40" t="str">
        <f>PC!D61</f>
        <v>MPD/UCP</v>
      </c>
      <c r="E61" s="41" t="str">
        <f>PC!E61</f>
        <v>ACTIVIDAD</v>
      </c>
      <c r="F61" s="41"/>
      <c r="G61" s="42">
        <f>PC!G61</f>
        <v>0</v>
      </c>
      <c r="H61" s="42">
        <f>PC!H61</f>
        <v>0</v>
      </c>
      <c r="I61" s="43">
        <f>PC!I61</f>
        <v>0</v>
      </c>
      <c r="J61" s="43">
        <f>PC!J61</f>
        <v>54000</v>
      </c>
      <c r="K61" s="27">
        <f>PC!K61</f>
        <v>0</v>
      </c>
      <c r="L61" s="27">
        <f>PC!L61</f>
        <v>0</v>
      </c>
      <c r="M61" s="43">
        <f>PC!M61</f>
        <v>54000</v>
      </c>
      <c r="N61" s="57"/>
      <c r="O61" s="57"/>
    </row>
    <row r="62" spans="1:15" s="15" customFormat="1" ht="13.5" customHeight="1">
      <c r="A62" s="44" t="str">
        <f>PC!A62</f>
        <v>2.1.3.1</v>
      </c>
      <c r="B62" s="116" t="str">
        <f>PC!B62</f>
        <v>Consultoría Normativa de administración del RUB</v>
      </c>
      <c r="C62" s="62"/>
      <c r="D62" s="59" t="str">
        <f>PC!D62</f>
        <v>MPD/UCP</v>
      </c>
      <c r="E62" s="62" t="str">
        <f>PC!E62</f>
        <v>ACTIVIDAD</v>
      </c>
      <c r="F62" s="47"/>
      <c r="G62" s="48">
        <f>PC!G62</f>
        <v>0</v>
      </c>
      <c r="H62" s="48">
        <f>PC!H62</f>
        <v>0</v>
      </c>
      <c r="I62" s="49">
        <f>PC!I62</f>
        <v>0</v>
      </c>
      <c r="J62" s="49">
        <f>PC!J62</f>
        <v>54000</v>
      </c>
      <c r="K62" s="27">
        <f>PC!K62</f>
        <v>0</v>
      </c>
      <c r="L62" s="27">
        <f>PC!L62</f>
        <v>0</v>
      </c>
      <c r="M62" s="49">
        <f>PC!M62</f>
        <v>54000</v>
      </c>
      <c r="N62" s="72">
        <f>PC!N94</f>
        <v>0</v>
      </c>
      <c r="O62" s="72" t="e">
        <f>PC!#REF!</f>
        <v>#REF!</v>
      </c>
    </row>
    <row r="63" spans="1:15" ht="13.5" customHeight="1">
      <c r="A63" s="66" t="str">
        <f>PC!A63</f>
        <v>2.1.3.1.1.</v>
      </c>
      <c r="B63" s="119" t="str">
        <f>PC!B63</f>
        <v>Consultor (Abogado)</v>
      </c>
      <c r="C63" s="70" t="str">
        <f>PC!C63</f>
        <v>CCIN</v>
      </c>
      <c r="D63" s="69" t="str">
        <f>PC!D63</f>
        <v>MPD/UCP</v>
      </c>
      <c r="E63" s="70" t="str">
        <f>PC!E63</f>
        <v>RECURSO</v>
      </c>
      <c r="F63" s="70" t="str">
        <f>PC!F63</f>
        <v>Unidad</v>
      </c>
      <c r="G63" s="71">
        <f>PC!G63</f>
        <v>1</v>
      </c>
      <c r="H63" s="71">
        <f>PC!H63</f>
        <v>36</v>
      </c>
      <c r="I63" s="71">
        <f>PC!I63</f>
        <v>1500</v>
      </c>
      <c r="J63" s="71">
        <f>PC!J63</f>
        <v>54000</v>
      </c>
      <c r="K63" s="27">
        <f>PC!K63</f>
        <v>0</v>
      </c>
      <c r="L63" s="27">
        <f>PC!L63</f>
        <v>0</v>
      </c>
      <c r="M63" s="71">
        <f>PC!M63</f>
        <v>54000</v>
      </c>
      <c r="N63" s="49">
        <f>PC!N95</f>
        <v>0</v>
      </c>
      <c r="O63" s="49" t="e">
        <f>PC!#REF!</f>
        <v>#REF!</v>
      </c>
    </row>
    <row r="64" spans="1:15" ht="13.5" customHeight="1">
      <c r="A64" s="38" t="str">
        <f>PC!A64</f>
        <v>2.1.4</v>
      </c>
      <c r="B64" s="39" t="str">
        <f>PC!B64</f>
        <v>Desarrollo del operativo censal hasta la entrega de la base de datos al MPD</v>
      </c>
      <c r="C64" s="40"/>
      <c r="D64" s="40" t="str">
        <f>PC!D64</f>
        <v>MPD/UCP</v>
      </c>
      <c r="E64" s="290" t="str">
        <f>PC!E64</f>
        <v>PRODUCTO</v>
      </c>
      <c r="F64" s="290"/>
      <c r="G64" s="291">
        <f>PC!G64</f>
        <v>0</v>
      </c>
      <c r="H64" s="291">
        <f>PC!H64</f>
        <v>0</v>
      </c>
      <c r="I64" s="292">
        <f>PC!I64</f>
        <v>0</v>
      </c>
      <c r="J64" s="292">
        <f>PC!J64</f>
        <v>3000000.0000000005</v>
      </c>
      <c r="K64" s="27">
        <f>PC!K64</f>
        <v>0</v>
      </c>
      <c r="L64" s="27">
        <f>PC!L64</f>
        <v>0</v>
      </c>
      <c r="M64" s="292">
        <f>PC!M64</f>
        <v>3000000.0000000005</v>
      </c>
      <c r="N64" s="295"/>
      <c r="O64" s="295"/>
    </row>
    <row r="65" spans="1:15" ht="13.5" customHeight="1">
      <c r="A65" s="44" t="str">
        <f>PC!A65</f>
        <v>2.1.4.1</v>
      </c>
      <c r="B65" s="116" t="str">
        <f>PC!B65</f>
        <v>Contratación de firma para el Desarrollo del operativo censal hasta la entrega de la base de datos al MPD</v>
      </c>
      <c r="C65" s="62"/>
      <c r="D65" s="59" t="str">
        <f>PC!D65</f>
        <v>MPC/UCP</v>
      </c>
      <c r="E65" s="62" t="str">
        <f>PC!E65</f>
        <v>ACTIVIDAD</v>
      </c>
      <c r="F65" s="293"/>
      <c r="G65" s="294">
        <f>PC!G65</f>
        <v>0</v>
      </c>
      <c r="H65" s="294">
        <f>PC!H65</f>
        <v>0</v>
      </c>
      <c r="I65" s="295">
        <f>PC!I65</f>
        <v>0</v>
      </c>
      <c r="J65" s="295">
        <f>PC!J65</f>
        <v>3000000.0000000005</v>
      </c>
      <c r="K65" s="27">
        <f>PC!K65</f>
        <v>0</v>
      </c>
      <c r="L65" s="27">
        <f>PC!L65</f>
        <v>0</v>
      </c>
      <c r="M65" s="295">
        <f>PC!M65</f>
        <v>3000000.0000000005</v>
      </c>
      <c r="N65" s="295"/>
      <c r="O65" s="295"/>
    </row>
    <row r="66" spans="1:15" ht="13.5" customHeight="1">
      <c r="A66" s="66" t="str">
        <f>PC!A66</f>
        <v>2.1.4.1.1</v>
      </c>
      <c r="B66" s="119" t="str">
        <f>PC!B66</f>
        <v>Encuestadores, estimación de costos</v>
      </c>
      <c r="C66" s="70" t="str">
        <f>PC!C66</f>
        <v>CD</v>
      </c>
      <c r="D66" s="69" t="str">
        <f>PC!D66</f>
        <v>MPC/UCP</v>
      </c>
      <c r="E66" s="70" t="str">
        <f>PC!E66</f>
        <v>RECURSO</v>
      </c>
      <c r="F66" s="70" t="str">
        <f>PC!F66</f>
        <v>Unidad</v>
      </c>
      <c r="G66" s="71">
        <f>PC!G66</f>
        <v>5833.3333333333339</v>
      </c>
      <c r="H66" s="71">
        <f>PC!H66</f>
        <v>24</v>
      </c>
      <c r="I66" s="71">
        <f>PC!I66</f>
        <v>10</v>
      </c>
      <c r="J66" s="71">
        <f>PC!J66</f>
        <v>1400000.0000000002</v>
      </c>
      <c r="K66" s="27">
        <f>PC!K66</f>
        <v>0</v>
      </c>
      <c r="L66" s="27">
        <f>PC!L66</f>
        <v>0</v>
      </c>
      <c r="M66" s="71">
        <f>PC!M66</f>
        <v>1400000.0000000002</v>
      </c>
      <c r="N66" s="295"/>
      <c r="O66" s="295"/>
    </row>
    <row r="67" spans="1:15" ht="13.5" customHeight="1">
      <c r="A67" s="66" t="str">
        <f>PC!A67</f>
        <v>2.1.4.1.2</v>
      </c>
      <c r="B67" s="119" t="str">
        <f>PC!B67</f>
        <v>Pago de Viáticos</v>
      </c>
      <c r="C67" s="70"/>
      <c r="D67" s="69" t="str">
        <f>PC!D67</f>
        <v>MPC/UCP</v>
      </c>
      <c r="E67" s="70" t="str">
        <f>PC!E67</f>
        <v>RECURSO</v>
      </c>
      <c r="F67" s="70" t="str">
        <f>PC!F67</f>
        <v>Unidad</v>
      </c>
      <c r="G67" s="71">
        <f>PC!G67</f>
        <v>5833.3333333333339</v>
      </c>
      <c r="H67" s="71">
        <f>PC!H67</f>
        <v>24</v>
      </c>
      <c r="I67" s="71">
        <f>PC!I67</f>
        <v>5</v>
      </c>
      <c r="J67" s="71">
        <f>PC!J67</f>
        <v>700000.00000000012</v>
      </c>
      <c r="K67" s="27">
        <f>PC!K67</f>
        <v>0</v>
      </c>
      <c r="L67" s="27">
        <f>PC!L67</f>
        <v>0</v>
      </c>
      <c r="M67" s="71">
        <f>PC!M67</f>
        <v>700000.00000000012</v>
      </c>
      <c r="N67" s="295"/>
      <c r="O67" s="295"/>
    </row>
    <row r="68" spans="1:15" ht="13.5" customHeight="1">
      <c r="A68" s="66" t="str">
        <f>PC!A68</f>
        <v>2.1.4.1.3</v>
      </c>
      <c r="B68" s="119" t="str">
        <f>PC!B68</f>
        <v>Procesamiento de datos</v>
      </c>
      <c r="C68" s="70"/>
      <c r="D68" s="69" t="str">
        <f>PC!D68</f>
        <v>MPC/UCP</v>
      </c>
      <c r="E68" s="70" t="str">
        <f>PC!E68</f>
        <v>RECURSO</v>
      </c>
      <c r="F68" s="70" t="str">
        <f>PC!F68</f>
        <v>Global</v>
      </c>
      <c r="G68" s="71">
        <f>PC!G68</f>
        <v>900000</v>
      </c>
      <c r="H68" s="71">
        <f>PC!H68</f>
        <v>1</v>
      </c>
      <c r="I68" s="71">
        <f>PC!I68</f>
        <v>1</v>
      </c>
      <c r="J68" s="71">
        <f>PC!J68</f>
        <v>900000</v>
      </c>
      <c r="K68" s="27">
        <f>PC!K68</f>
        <v>0</v>
      </c>
      <c r="L68" s="27">
        <f>PC!L68</f>
        <v>0</v>
      </c>
      <c r="M68" s="71">
        <f>PC!M68</f>
        <v>900000</v>
      </c>
      <c r="N68" s="295"/>
      <c r="O68" s="295"/>
    </row>
    <row r="69" spans="1:15" ht="13.5" customHeight="1">
      <c r="A69" s="38" t="str">
        <f>PC!A69</f>
        <v>2.2</v>
      </c>
      <c r="B69" s="39" t="str">
        <f>PC!B69</f>
        <v>Registro por demanda diseñado</v>
      </c>
      <c r="C69" s="40"/>
      <c r="D69" s="40" t="str">
        <f>PC!D69</f>
        <v>MPD/UCP</v>
      </c>
      <c r="E69" s="290" t="str">
        <f>PC!E69</f>
        <v>Sub-componente</v>
      </c>
      <c r="F69" s="290"/>
      <c r="G69" s="291">
        <f>PC!G69</f>
        <v>0</v>
      </c>
      <c r="H69" s="291">
        <f>PC!H69</f>
        <v>0</v>
      </c>
      <c r="I69" s="292">
        <f>PC!I69</f>
        <v>0</v>
      </c>
      <c r="J69" s="292">
        <f>PC!J69</f>
        <v>12000</v>
      </c>
      <c r="K69" s="27">
        <f>PC!K69</f>
        <v>0</v>
      </c>
      <c r="L69" s="27">
        <f>PC!L69</f>
        <v>0</v>
      </c>
      <c r="M69" s="292">
        <f>PC!M69</f>
        <v>12000</v>
      </c>
      <c r="N69" s="295">
        <f>PC!N97</f>
        <v>0</v>
      </c>
      <c r="O69" s="295" t="e">
        <f>PC!#REF!</f>
        <v>#REF!</v>
      </c>
    </row>
    <row r="70" spans="1:15" ht="13.5" customHeight="1">
      <c r="A70" s="44" t="str">
        <f>PC!A70</f>
        <v>2.2.1</v>
      </c>
      <c r="B70" s="116" t="str">
        <f>PC!B70</f>
        <v>Realización de estrategia de sociabilización</v>
      </c>
      <c r="C70" s="62"/>
      <c r="D70" s="59" t="str">
        <f>PC!D70</f>
        <v>MPD/UCP</v>
      </c>
      <c r="E70" s="62" t="str">
        <f>PC!E70</f>
        <v>PRODUCTO</v>
      </c>
      <c r="F70" s="293"/>
      <c r="G70" s="294">
        <f>PC!G70</f>
        <v>0</v>
      </c>
      <c r="H70" s="294">
        <f>PC!H70</f>
        <v>0</v>
      </c>
      <c r="I70" s="295">
        <f>PC!I70</f>
        <v>0</v>
      </c>
      <c r="J70" s="295">
        <f>PC!J70</f>
        <v>12000</v>
      </c>
      <c r="K70" s="27">
        <f>PC!K70</f>
        <v>0</v>
      </c>
      <c r="L70" s="27">
        <f>PC!L70</f>
        <v>0</v>
      </c>
      <c r="M70" s="295">
        <f>PC!M70</f>
        <v>12000</v>
      </c>
      <c r="N70" s="295">
        <f>PC!N98</f>
        <v>0</v>
      </c>
      <c r="O70" s="295" t="e">
        <f>PC!#REF!</f>
        <v>#REF!</v>
      </c>
    </row>
    <row r="71" spans="1:15" ht="13.5" customHeight="1">
      <c r="A71" s="66" t="str">
        <f>PC!A71</f>
        <v>2.2.1.1</v>
      </c>
      <c r="B71" s="119" t="str">
        <f>PC!B71</f>
        <v>Contratación de un consultor para la realización de estrategia de sociabilización</v>
      </c>
      <c r="C71" s="70"/>
      <c r="D71" s="69" t="str">
        <f>PC!D71</f>
        <v>MPD/UCP</v>
      </c>
      <c r="E71" s="70" t="str">
        <f>PC!E71</f>
        <v>ACTIVIDAD</v>
      </c>
      <c r="F71" s="70"/>
      <c r="G71" s="71">
        <f>PC!G71</f>
        <v>0</v>
      </c>
      <c r="H71" s="71">
        <f>PC!H71</f>
        <v>0</v>
      </c>
      <c r="I71" s="71">
        <f>PC!I71</f>
        <v>0</v>
      </c>
      <c r="J71" s="71">
        <f>PC!J71</f>
        <v>12000</v>
      </c>
      <c r="K71" s="27">
        <f>PC!K71</f>
        <v>0</v>
      </c>
      <c r="L71" s="27">
        <f>PC!L71</f>
        <v>0</v>
      </c>
      <c r="M71" s="71">
        <f>PC!M71</f>
        <v>12000</v>
      </c>
      <c r="N71" s="298">
        <f>PC!N100</f>
        <v>0</v>
      </c>
      <c r="O71" s="298" t="e">
        <f>PC!#REF!</f>
        <v>#REF!</v>
      </c>
    </row>
    <row r="72" spans="1:15" ht="13.5" customHeight="1">
      <c r="A72" s="66" t="str">
        <f>PC!A72</f>
        <v>2.2.1.1.1</v>
      </c>
      <c r="B72" s="119" t="str">
        <f>PC!B72</f>
        <v>Consultor</v>
      </c>
      <c r="C72" s="70"/>
      <c r="D72" s="69" t="str">
        <f>PC!D72</f>
        <v>MPD/UCP</v>
      </c>
      <c r="E72" s="70" t="str">
        <f>PC!E72</f>
        <v>RECURSO</v>
      </c>
      <c r="F72" s="70" t="str">
        <f>PC!F72</f>
        <v>Unidad</v>
      </c>
      <c r="G72" s="71">
        <f>PC!G72</f>
        <v>3000</v>
      </c>
      <c r="H72" s="71">
        <f>PC!H72</f>
        <v>4</v>
      </c>
      <c r="I72" s="71">
        <f>PC!I72</f>
        <v>12000</v>
      </c>
      <c r="J72" s="71">
        <f>PC!J72</f>
        <v>12000</v>
      </c>
      <c r="K72" s="27">
        <f>PC!K72</f>
        <v>0</v>
      </c>
      <c r="L72" s="27">
        <f>PC!L72</f>
        <v>0</v>
      </c>
      <c r="M72" s="71">
        <f>PC!M72</f>
        <v>12000</v>
      </c>
      <c r="N72" s="74">
        <f>PC!N101</f>
        <v>0</v>
      </c>
      <c r="O72" s="74" t="e">
        <f>PC!#REF!</f>
        <v>#REF!</v>
      </c>
    </row>
    <row r="73" spans="1:15" ht="13.5" customHeight="1">
      <c r="A73" s="32" t="str">
        <f>PC!A73</f>
        <v>2.3</v>
      </c>
      <c r="B73" s="33" t="str">
        <f>PC!B73</f>
        <v>Diseño complementario para el mantenimiento y actualización del RUB</v>
      </c>
      <c r="C73" s="34"/>
      <c r="D73" s="34" t="str">
        <f>PC!D73</f>
        <v>MPC/UCP</v>
      </c>
      <c r="E73" s="35" t="str">
        <f>PC!E73</f>
        <v>Sub-componente</v>
      </c>
      <c r="F73" s="35"/>
      <c r="G73" s="36">
        <f>PC!G73</f>
        <v>0</v>
      </c>
      <c r="H73" s="36">
        <f>PC!H73</f>
        <v>0</v>
      </c>
      <c r="I73" s="37">
        <f>PC!I73</f>
        <v>0</v>
      </c>
      <c r="J73" s="37">
        <f>PC!J73</f>
        <v>12000</v>
      </c>
      <c r="K73" s="27">
        <f>PC!K73</f>
        <v>0</v>
      </c>
      <c r="L73" s="27">
        <f>PC!L73</f>
        <v>0</v>
      </c>
      <c r="M73" s="37">
        <f>PC!M73</f>
        <v>12000</v>
      </c>
      <c r="N73" s="37">
        <f>PC!N105</f>
        <v>0</v>
      </c>
      <c r="O73" s="37" t="e">
        <f>PC!#REF!</f>
        <v>#REF!</v>
      </c>
    </row>
    <row r="74" spans="1:15" ht="13.5" customHeight="1">
      <c r="A74" s="38" t="str">
        <f>PC!A74</f>
        <v>2.3.1</v>
      </c>
      <c r="B74" s="39" t="str">
        <f>PC!B74</f>
        <v>Diseño complementario para el mantenimiento y actualización del RUB</v>
      </c>
      <c r="C74" s="40"/>
      <c r="D74" s="40" t="str">
        <f>PC!D74</f>
        <v>MPD/UCP</v>
      </c>
      <c r="E74" s="41" t="str">
        <f>PC!E74</f>
        <v>PRODUCTO</v>
      </c>
      <c r="F74" s="41"/>
      <c r="G74" s="42">
        <f>PC!G74</f>
        <v>0</v>
      </c>
      <c r="H74" s="42">
        <f>PC!H74</f>
        <v>0</v>
      </c>
      <c r="I74" s="43">
        <f>PC!I74</f>
        <v>0</v>
      </c>
      <c r="J74" s="43">
        <f>PC!J74</f>
        <v>12000</v>
      </c>
      <c r="K74" s="27">
        <f>PC!K74</f>
        <v>0</v>
      </c>
      <c r="L74" s="27">
        <f>PC!L74</f>
        <v>0</v>
      </c>
      <c r="M74" s="43">
        <f>PC!M74</f>
        <v>12000</v>
      </c>
      <c r="N74" s="49">
        <f>PC!N106</f>
        <v>0</v>
      </c>
      <c r="O74" s="49" t="e">
        <f>PC!#REF!</f>
        <v>#REF!</v>
      </c>
    </row>
    <row r="75" spans="1:15" s="8" customFormat="1" ht="13.5" customHeight="1">
      <c r="A75" s="44" t="str">
        <f>PC!A75</f>
        <v>2.3.1.1</v>
      </c>
      <c r="B75" s="116" t="str">
        <f>PC!B75</f>
        <v>Contratación de un Consultor para realizar el diseño complementario para el mantenimiento y actualización del RUB</v>
      </c>
      <c r="C75" s="58"/>
      <c r="D75" s="59" t="str">
        <f>PC!D75</f>
        <v>MPD/UCP</v>
      </c>
      <c r="E75" s="47" t="str">
        <f>PC!E75</f>
        <v>ACTIVIDAD</v>
      </c>
      <c r="F75" s="47"/>
      <c r="G75" s="48">
        <f>PC!G75</f>
        <v>0</v>
      </c>
      <c r="H75" s="48">
        <f>PC!H75</f>
        <v>0</v>
      </c>
      <c r="I75" s="49">
        <f>PC!I75</f>
        <v>0</v>
      </c>
      <c r="J75" s="49">
        <f>PC!J75</f>
        <v>12000</v>
      </c>
      <c r="K75" s="27">
        <f>PC!K75</f>
        <v>0</v>
      </c>
      <c r="L75" s="27">
        <f>PC!L75</f>
        <v>0</v>
      </c>
      <c r="M75" s="49">
        <f>PC!M75</f>
        <v>12000</v>
      </c>
      <c r="N75" s="57">
        <f>PC!N107</f>
        <v>0</v>
      </c>
      <c r="O75" s="57" t="e">
        <f>PC!#REF!</f>
        <v>#REF!</v>
      </c>
    </row>
    <row r="76" spans="1:15" ht="13.5" customHeight="1">
      <c r="A76" s="50" t="str">
        <f>PC!A76</f>
        <v>2.3.1.1.1</v>
      </c>
      <c r="B76" s="51" t="str">
        <f>PC!B76</f>
        <v xml:space="preserve">Consultor </v>
      </c>
      <c r="C76" s="52" t="str">
        <f>PC!C76</f>
        <v>CCIN</v>
      </c>
      <c r="D76" s="52" t="str">
        <f>PC!D76</f>
        <v>MPD/UCP</v>
      </c>
      <c r="E76" s="54" t="str">
        <f>PC!E76</f>
        <v>RECURSO</v>
      </c>
      <c r="F76" s="54" t="str">
        <f>PC!F76</f>
        <v>Unidad</v>
      </c>
      <c r="G76" s="55">
        <f>PC!G76</f>
        <v>1</v>
      </c>
      <c r="H76" s="55">
        <f>PC!H76</f>
        <v>6</v>
      </c>
      <c r="I76" s="56">
        <f>PC!I76</f>
        <v>2000</v>
      </c>
      <c r="J76" s="56">
        <f>PC!J76</f>
        <v>12000</v>
      </c>
      <c r="K76" s="27">
        <f>PC!K76</f>
        <v>0</v>
      </c>
      <c r="L76" s="27">
        <f>PC!L76</f>
        <v>0</v>
      </c>
      <c r="M76" s="56">
        <f>PC!M76</f>
        <v>12000</v>
      </c>
      <c r="N76" s="80">
        <f>PC!N108</f>
        <v>15000</v>
      </c>
      <c r="O76" s="80" t="e">
        <f>PC!#REF!</f>
        <v>#REF!</v>
      </c>
    </row>
    <row r="77" spans="1:15" ht="13.5" customHeight="1">
      <c r="A77" s="27">
        <f>PC!A77</f>
        <v>3</v>
      </c>
      <c r="B77" s="103" t="str">
        <f>PC!B77</f>
        <v>Administración, Evaluación y Auditoria</v>
      </c>
      <c r="C77" s="28"/>
      <c r="D77" s="280" t="str">
        <f>PC!D77</f>
        <v>MPD/DGSC/UCP</v>
      </c>
      <c r="E77" s="29" t="str">
        <f>PC!E77</f>
        <v>Componente</v>
      </c>
      <c r="F77" s="29"/>
      <c r="G77" s="30">
        <f>PC!G77</f>
        <v>0</v>
      </c>
      <c r="H77" s="30">
        <f>PC!H77</f>
        <v>0</v>
      </c>
      <c r="I77" s="67">
        <f>PC!I77</f>
        <v>0</v>
      </c>
      <c r="J77" s="67">
        <f>PC!J77</f>
        <v>532000</v>
      </c>
      <c r="K77" s="27">
        <f>PC!K77</f>
        <v>0</v>
      </c>
      <c r="L77" s="27">
        <f>PC!L77</f>
        <v>0</v>
      </c>
      <c r="M77" s="67">
        <f>PC!M77</f>
        <v>532000</v>
      </c>
    </row>
    <row r="78" spans="1:15" ht="13.5" customHeight="1">
      <c r="A78" s="32" t="str">
        <f>PC!A78</f>
        <v>3.1</v>
      </c>
      <c r="B78" s="33" t="str">
        <f>PC!B78</f>
        <v>Fortalecimiento institucional (personal RUB en MPD, mobiliario, equipos)</v>
      </c>
      <c r="C78" s="34"/>
      <c r="D78" s="34" t="str">
        <f>PC!D78</f>
        <v>MPD/UCP</v>
      </c>
      <c r="E78" s="35" t="str">
        <f>PC!E78</f>
        <v>Sub-componente</v>
      </c>
      <c r="F78" s="35"/>
      <c r="G78" s="36">
        <f>PC!G78</f>
        <v>0</v>
      </c>
      <c r="H78" s="36">
        <f>PC!H78</f>
        <v>0</v>
      </c>
      <c r="I78" s="37">
        <f>PC!I78</f>
        <v>0</v>
      </c>
      <c r="J78" s="37">
        <f>PC!J78</f>
        <v>450000</v>
      </c>
      <c r="K78" s="27">
        <f>PC!K78</f>
        <v>0</v>
      </c>
      <c r="L78" s="27">
        <f>PC!L78</f>
        <v>0</v>
      </c>
      <c r="M78" s="37">
        <f>PC!M78</f>
        <v>450000</v>
      </c>
    </row>
    <row r="79" spans="1:15" ht="13.5" customHeight="1">
      <c r="A79" s="38" t="str">
        <f>PC!A79</f>
        <v>3.1.1</v>
      </c>
      <c r="B79" s="39" t="str">
        <f>PC!B79</f>
        <v>Equipo UCP</v>
      </c>
      <c r="C79" s="40"/>
      <c r="D79" s="40" t="str">
        <f>PC!D79</f>
        <v>MPD/DGSC/UCP</v>
      </c>
      <c r="E79" s="41" t="str">
        <f>PC!E79</f>
        <v>PRODUCTO</v>
      </c>
      <c r="F79" s="41"/>
      <c r="G79" s="42">
        <f>PC!G79</f>
        <v>0</v>
      </c>
      <c r="H79" s="42">
        <f>PC!H79</f>
        <v>0</v>
      </c>
      <c r="I79" s="43">
        <f>PC!I79</f>
        <v>0</v>
      </c>
      <c r="J79" s="43">
        <f>PC!J79</f>
        <v>450000</v>
      </c>
      <c r="K79" s="27">
        <f>PC!K79</f>
        <v>0</v>
      </c>
      <c r="L79" s="27">
        <f>PC!L79</f>
        <v>0</v>
      </c>
      <c r="M79" s="43">
        <f>PC!M79</f>
        <v>450000</v>
      </c>
    </row>
    <row r="80" spans="1:15" ht="13.5" customHeight="1">
      <c r="A80" s="44" t="str">
        <f>PC!A80</f>
        <v>3.1.1.1</v>
      </c>
      <c r="B80" s="116" t="str">
        <f>PC!B80</f>
        <v>Contratación de Consultores</v>
      </c>
      <c r="C80" s="58"/>
      <c r="D80" s="260" t="str">
        <f>PC!D80</f>
        <v>MPD/DGSC/UCP</v>
      </c>
      <c r="E80" s="47" t="str">
        <f>PC!E80</f>
        <v>ACTIVIDAD</v>
      </c>
      <c r="F80" s="47"/>
      <c r="G80" s="48">
        <f>PC!G80</f>
        <v>0</v>
      </c>
      <c r="H80" s="48">
        <f>PC!H80</f>
        <v>0</v>
      </c>
      <c r="I80" s="49">
        <f>PC!I80</f>
        <v>0</v>
      </c>
      <c r="J80" s="49">
        <f>PC!J80</f>
        <v>450000</v>
      </c>
      <c r="K80" s="27">
        <f>PC!K80</f>
        <v>0</v>
      </c>
      <c r="L80" s="27">
        <f>PC!L80</f>
        <v>0</v>
      </c>
      <c r="M80" s="49">
        <f>PC!M80</f>
        <v>450000</v>
      </c>
    </row>
    <row r="81" spans="1:13" ht="13.5" customHeight="1">
      <c r="A81" s="50" t="str">
        <f>PC!A81</f>
        <v>3.1.1.1.1</v>
      </c>
      <c r="B81" s="51" t="str">
        <f>PC!B81</f>
        <v>Coordinador del Programa</v>
      </c>
      <c r="C81" s="54" t="str">
        <f>PC!C81</f>
        <v>CCIN</v>
      </c>
      <c r="D81" s="52" t="str">
        <f>PC!D81</f>
        <v>MPD/DGSC</v>
      </c>
      <c r="E81" s="54" t="str">
        <f>PC!E81</f>
        <v>RECURSO</v>
      </c>
      <c r="F81" s="54" t="str">
        <f>PC!F81</f>
        <v>Unidad</v>
      </c>
      <c r="G81" s="55">
        <f>PC!G81</f>
        <v>1</v>
      </c>
      <c r="H81" s="55">
        <f>PC!H81</f>
        <v>36</v>
      </c>
      <c r="I81" s="56">
        <f>PC!I81</f>
        <v>2500</v>
      </c>
      <c r="J81" s="56">
        <f>PC!J81</f>
        <v>90000</v>
      </c>
      <c r="K81" s="27">
        <f>PC!K81</f>
        <v>0</v>
      </c>
      <c r="L81" s="27">
        <f>PC!L81</f>
        <v>0</v>
      </c>
      <c r="M81" s="56">
        <f>PC!M81</f>
        <v>90000</v>
      </c>
    </row>
    <row r="82" spans="1:13" ht="13.5" customHeight="1">
      <c r="A82" s="50" t="str">
        <f>PC!A82</f>
        <v>3.1.1.1.2</v>
      </c>
      <c r="B82" s="51" t="str">
        <f>PC!B82</f>
        <v>Promotor Social</v>
      </c>
      <c r="C82" s="54" t="str">
        <f>PC!C82</f>
        <v>CCIN</v>
      </c>
      <c r="D82" s="52" t="str">
        <f>PC!D82</f>
        <v>MPD/UCP</v>
      </c>
      <c r="E82" s="54" t="str">
        <f>PC!E82</f>
        <v>RECURSO</v>
      </c>
      <c r="F82" s="54" t="str">
        <f>PC!F82</f>
        <v>Unidad</v>
      </c>
      <c r="G82" s="55">
        <f>PC!G82</f>
        <v>1</v>
      </c>
      <c r="H82" s="55">
        <f>PC!H82</f>
        <v>36</v>
      </c>
      <c r="I82" s="56">
        <f>PC!I82</f>
        <v>2000</v>
      </c>
      <c r="J82" s="56">
        <f>PC!J82</f>
        <v>72000</v>
      </c>
      <c r="K82" s="27">
        <f>PC!K82</f>
        <v>0</v>
      </c>
      <c r="L82" s="27">
        <f>PC!L82</f>
        <v>0</v>
      </c>
      <c r="M82" s="56">
        <f>PC!M82</f>
        <v>72000</v>
      </c>
    </row>
    <row r="83" spans="1:13" ht="13.5" customHeight="1">
      <c r="A83" s="50" t="str">
        <f>PC!A83</f>
        <v>3.1.1.1.3</v>
      </c>
      <c r="B83" s="51" t="str">
        <f>PC!B83</f>
        <v>Estadístico</v>
      </c>
      <c r="C83" s="54" t="str">
        <f>PC!C83</f>
        <v>CCIN</v>
      </c>
      <c r="D83" s="52" t="str">
        <f>PC!D83</f>
        <v>MPD/UCP</v>
      </c>
      <c r="E83" s="54" t="str">
        <f>PC!E83</f>
        <v>RECURSO</v>
      </c>
      <c r="F83" s="54" t="str">
        <f>PC!F83</f>
        <v>Unidad</v>
      </c>
      <c r="G83" s="55">
        <f>PC!G83</f>
        <v>1</v>
      </c>
      <c r="H83" s="55">
        <f>PC!H83</f>
        <v>36</v>
      </c>
      <c r="I83" s="56">
        <f>PC!I83</f>
        <v>2000</v>
      </c>
      <c r="J83" s="56">
        <f>PC!J83</f>
        <v>72000</v>
      </c>
      <c r="K83" s="27">
        <f>PC!K83</f>
        <v>0</v>
      </c>
      <c r="L83" s="27">
        <f>PC!L83</f>
        <v>0</v>
      </c>
      <c r="M83" s="56">
        <f>PC!M83</f>
        <v>72000</v>
      </c>
    </row>
    <row r="84" spans="1:13" ht="13.5" customHeight="1">
      <c r="A84" s="50" t="str">
        <f>PC!A84</f>
        <v>3.1.1.1.4</v>
      </c>
      <c r="B84" s="51" t="str">
        <f>PC!B84</f>
        <v>Especialista Informático</v>
      </c>
      <c r="C84" s="54" t="str">
        <f>PC!C84</f>
        <v>CCIN</v>
      </c>
      <c r="D84" s="52" t="str">
        <f>PC!D84</f>
        <v>MPD/UCP</v>
      </c>
      <c r="E84" s="54" t="str">
        <f>PC!E84</f>
        <v>RECURSO</v>
      </c>
      <c r="F84" s="54" t="str">
        <f>PC!F84</f>
        <v>Unidad</v>
      </c>
      <c r="G84" s="55">
        <f>PC!G84</f>
        <v>1</v>
      </c>
      <c r="H84" s="55">
        <f>PC!H84</f>
        <v>36</v>
      </c>
      <c r="I84" s="56">
        <f>PC!I84</f>
        <v>1500</v>
      </c>
      <c r="J84" s="56">
        <f>PC!J84</f>
        <v>54000</v>
      </c>
      <c r="K84" s="27">
        <f>PC!K84</f>
        <v>0</v>
      </c>
      <c r="L84" s="27">
        <f>PC!L84</f>
        <v>0</v>
      </c>
      <c r="M84" s="56">
        <f>PC!M84</f>
        <v>54000</v>
      </c>
    </row>
    <row r="85" spans="1:13" ht="13.5" customHeight="1">
      <c r="A85" s="50" t="str">
        <f>PC!A85</f>
        <v>3.1.1.1.5</v>
      </c>
      <c r="B85" s="51" t="str">
        <f>PC!B85</f>
        <v>Especialista en Adquisiciones</v>
      </c>
      <c r="C85" s="54" t="str">
        <f>PC!C85</f>
        <v>CCIN</v>
      </c>
      <c r="D85" s="52" t="str">
        <f>PC!D85</f>
        <v>MPD/UCP</v>
      </c>
      <c r="E85" s="54" t="str">
        <f>PC!E85</f>
        <v>RECURSO</v>
      </c>
      <c r="F85" s="54" t="str">
        <f>PC!F85</f>
        <v>Unidad</v>
      </c>
      <c r="G85" s="55">
        <f>PC!G85</f>
        <v>1</v>
      </c>
      <c r="H85" s="55">
        <f>PC!H85</f>
        <v>36</v>
      </c>
      <c r="I85" s="56">
        <f>PC!I85</f>
        <v>1500</v>
      </c>
      <c r="J85" s="56">
        <f>PC!J85</f>
        <v>54000</v>
      </c>
      <c r="K85" s="27">
        <f>PC!K85</f>
        <v>0</v>
      </c>
      <c r="L85" s="27">
        <f>PC!L85</f>
        <v>0</v>
      </c>
      <c r="M85" s="56">
        <f>PC!M85</f>
        <v>54000</v>
      </c>
    </row>
    <row r="86" spans="1:13" ht="13.5" customHeight="1">
      <c r="A86" s="50" t="str">
        <f>PC!A86</f>
        <v>3.1.1.1.6</v>
      </c>
      <c r="B86" s="51" t="str">
        <f>PC!B86</f>
        <v>Especialista Administrativo Financiero</v>
      </c>
      <c r="C86" s="54" t="str">
        <f>PC!C86</f>
        <v>CCIN</v>
      </c>
      <c r="D86" s="52" t="str">
        <f>PC!D86</f>
        <v>MPD/UCP</v>
      </c>
      <c r="E86" s="54" t="str">
        <f>PC!E86</f>
        <v>RECURSO</v>
      </c>
      <c r="F86" s="54" t="str">
        <f>PC!F86</f>
        <v>Unidad</v>
      </c>
      <c r="G86" s="55">
        <f>PC!G86</f>
        <v>1</v>
      </c>
      <c r="H86" s="55">
        <f>PC!H86</f>
        <v>36</v>
      </c>
      <c r="I86" s="56">
        <f>PC!I86</f>
        <v>1500</v>
      </c>
      <c r="J86" s="56">
        <f>PC!J86</f>
        <v>54000</v>
      </c>
      <c r="K86" s="27">
        <f>PC!K86</f>
        <v>0</v>
      </c>
      <c r="L86" s="27">
        <f>PC!L86</f>
        <v>0</v>
      </c>
      <c r="M86" s="56">
        <f>PC!M86</f>
        <v>54000</v>
      </c>
    </row>
    <row r="87" spans="1:13" ht="13.5" customHeight="1">
      <c r="A87" s="50" t="str">
        <f>PC!A87</f>
        <v>3.1.1.1.7</v>
      </c>
      <c r="B87" s="51" t="str">
        <f>PC!B87</f>
        <v>Especialista en planificación y monitoreo</v>
      </c>
      <c r="C87" s="54" t="str">
        <f>PC!C87</f>
        <v>CCIN</v>
      </c>
      <c r="D87" s="52" t="str">
        <f>PC!D87</f>
        <v>MPD/UCP</v>
      </c>
      <c r="E87" s="54" t="str">
        <f>PC!E87</f>
        <v>RECURSO</v>
      </c>
      <c r="F87" s="54" t="str">
        <f>PC!F87</f>
        <v>Unidad</v>
      </c>
      <c r="G87" s="55">
        <f>PC!G87</f>
        <v>1</v>
      </c>
      <c r="H87" s="55">
        <f>PC!H87</f>
        <v>36</v>
      </c>
      <c r="I87" s="56">
        <f>PC!I87</f>
        <v>1500</v>
      </c>
      <c r="J87" s="56">
        <f>PC!J87</f>
        <v>54000</v>
      </c>
      <c r="K87" s="27">
        <f>PC!K87</f>
        <v>0</v>
      </c>
      <c r="L87" s="27">
        <f>PC!L87</f>
        <v>0</v>
      </c>
      <c r="M87" s="56">
        <f>PC!M87</f>
        <v>54000</v>
      </c>
    </row>
    <row r="88" spans="1:13" ht="13.5" customHeight="1">
      <c r="A88" s="32" t="str">
        <f>PC!A88</f>
        <v>3.2</v>
      </c>
      <c r="B88" s="33" t="str">
        <f>PC!B88</f>
        <v xml:space="preserve">Evaluación del Programa </v>
      </c>
      <c r="C88" s="34"/>
      <c r="D88" s="34" t="str">
        <f>PC!D88</f>
        <v>MPD/UCP</v>
      </c>
      <c r="E88" s="35" t="str">
        <f>PC!E88</f>
        <v>Sub-componente</v>
      </c>
      <c r="F88" s="35"/>
      <c r="G88" s="36">
        <f>PC!G88</f>
        <v>0</v>
      </c>
      <c r="H88" s="36">
        <f>PC!H88</f>
        <v>0</v>
      </c>
      <c r="I88" s="37">
        <f>PC!I88</f>
        <v>0</v>
      </c>
      <c r="J88" s="37">
        <f>PC!J88</f>
        <v>50000</v>
      </c>
      <c r="K88" s="27">
        <f>PC!K88</f>
        <v>0</v>
      </c>
      <c r="L88" s="27">
        <f>PC!L88</f>
        <v>0</v>
      </c>
      <c r="M88" s="37">
        <f>PC!M88</f>
        <v>50000</v>
      </c>
    </row>
    <row r="89" spans="1:13" ht="13.5" customHeight="1">
      <c r="A89" s="38" t="str">
        <f>PC!A89</f>
        <v>3.2.1</v>
      </c>
      <c r="B89" s="39" t="str">
        <f>PC!B89</f>
        <v xml:space="preserve">Evaluación del programa (metodología reflexiva) </v>
      </c>
      <c r="C89" s="40"/>
      <c r="D89" s="40" t="str">
        <f>PC!D89</f>
        <v>MPD/UCP</v>
      </c>
      <c r="E89" s="41" t="str">
        <f>PC!E89</f>
        <v>PRODUCTO</v>
      </c>
      <c r="F89" s="41"/>
      <c r="G89" s="42">
        <f>PC!G89</f>
        <v>0</v>
      </c>
      <c r="H89" s="42">
        <f>PC!H89</f>
        <v>0</v>
      </c>
      <c r="I89" s="43">
        <f>PC!I89</f>
        <v>0</v>
      </c>
      <c r="J89" s="43">
        <f>PC!J89</f>
        <v>30000</v>
      </c>
      <c r="K89" s="27">
        <f>PC!K89</f>
        <v>0</v>
      </c>
      <c r="L89" s="27">
        <f>PC!L89</f>
        <v>0</v>
      </c>
      <c r="M89" s="43">
        <f>PC!M89</f>
        <v>30000</v>
      </c>
    </row>
    <row r="90" spans="1:13" ht="13.5" customHeight="1">
      <c r="A90" s="44" t="str">
        <f>PC!A90</f>
        <v>3.2.1.1</v>
      </c>
      <c r="B90" s="116" t="str">
        <f>PC!B90</f>
        <v>Contratación de un Consultores</v>
      </c>
      <c r="C90" s="58"/>
      <c r="D90" s="59" t="str">
        <f>PC!D90</f>
        <v>MPD/UCP</v>
      </c>
      <c r="E90" s="47" t="str">
        <f>PC!E90</f>
        <v>ACTIVIDAD</v>
      </c>
      <c r="F90" s="47"/>
      <c r="G90" s="48">
        <f>PC!G90</f>
        <v>0</v>
      </c>
      <c r="H90" s="48">
        <f>PC!H90</f>
        <v>0</v>
      </c>
      <c r="I90" s="49">
        <f>PC!I90</f>
        <v>0</v>
      </c>
      <c r="J90" s="49">
        <f>PC!J90</f>
        <v>15000</v>
      </c>
      <c r="K90" s="27">
        <f>PC!K90</f>
        <v>0</v>
      </c>
      <c r="L90" s="27">
        <f>PC!L90</f>
        <v>0</v>
      </c>
      <c r="M90" s="49">
        <f>PC!M90</f>
        <v>15000</v>
      </c>
    </row>
    <row r="91" spans="1:13" ht="13.5" customHeight="1">
      <c r="A91" s="50" t="str">
        <f>PC!A91</f>
        <v>3.2.1.1.1</v>
      </c>
      <c r="B91" s="51" t="str">
        <f>PC!B91</f>
        <v>Consultoría Internacional (inicio)</v>
      </c>
      <c r="C91" s="52" t="str">
        <f>PC!C91</f>
        <v>CCIN</v>
      </c>
      <c r="D91" s="52" t="str">
        <f>PC!D91</f>
        <v>MPD/UCP</v>
      </c>
      <c r="E91" s="54" t="str">
        <f>PC!E91</f>
        <v>RECURSO</v>
      </c>
      <c r="F91" s="54" t="str">
        <f>PC!F91</f>
        <v>Unidad</v>
      </c>
      <c r="G91" s="55">
        <f>PC!G91</f>
        <v>1</v>
      </c>
      <c r="H91" s="55">
        <f>PC!H91</f>
        <v>1</v>
      </c>
      <c r="I91" s="56">
        <f>PC!I91</f>
        <v>15000</v>
      </c>
      <c r="J91" s="56">
        <f>PC!J91</f>
        <v>15000</v>
      </c>
      <c r="K91" s="27">
        <f>PC!K91</f>
        <v>0</v>
      </c>
      <c r="L91" s="27">
        <f>PC!L91</f>
        <v>0</v>
      </c>
      <c r="M91" s="56">
        <f>PC!M91</f>
        <v>15000</v>
      </c>
    </row>
    <row r="92" spans="1:13" ht="13.5" customHeight="1">
      <c r="A92" s="44" t="str">
        <f>PC!A92</f>
        <v>3.2.1.2</v>
      </c>
      <c r="B92" s="116" t="str">
        <f>PC!B92</f>
        <v>Contratación de un Consultores</v>
      </c>
      <c r="C92" s="58"/>
      <c r="D92" s="59" t="str">
        <f>PC!D92</f>
        <v>MPD/UCP</v>
      </c>
      <c r="E92" s="47" t="str">
        <f>PC!E92</f>
        <v>ACTIVIDAD</v>
      </c>
      <c r="F92" s="47"/>
      <c r="G92" s="48">
        <f>PC!G92</f>
        <v>0</v>
      </c>
      <c r="H92" s="48">
        <f>PC!H92</f>
        <v>0</v>
      </c>
      <c r="I92" s="49">
        <f>PC!I92</f>
        <v>0</v>
      </c>
      <c r="J92" s="49">
        <f>PC!J92</f>
        <v>15000</v>
      </c>
      <c r="K92" s="27">
        <f>PC!K92</f>
        <v>0</v>
      </c>
      <c r="L92" s="27">
        <f>PC!L92</f>
        <v>0</v>
      </c>
      <c r="M92" s="49">
        <f>PC!M92</f>
        <v>15000</v>
      </c>
    </row>
    <row r="93" spans="1:13" ht="13.5" customHeight="1">
      <c r="A93" s="50" t="str">
        <f>PC!A93</f>
        <v>3.2.1.2.1</v>
      </c>
      <c r="B93" s="51" t="str">
        <f>PC!B93</f>
        <v>Consultoría Internacional (final)</v>
      </c>
      <c r="C93" s="52" t="str">
        <f>PC!C93</f>
        <v>CCIN</v>
      </c>
      <c r="D93" s="52" t="str">
        <f>PC!D93</f>
        <v>MPD/UCP</v>
      </c>
      <c r="E93" s="54" t="str">
        <f>PC!E93</f>
        <v>RECURSO</v>
      </c>
      <c r="F93" s="54" t="str">
        <f>PC!F93</f>
        <v>Unidad</v>
      </c>
      <c r="G93" s="55">
        <f>PC!G93</f>
        <v>1</v>
      </c>
      <c r="H93" s="55">
        <f>PC!H93</f>
        <v>1</v>
      </c>
      <c r="I93" s="56">
        <f>PC!I93</f>
        <v>15000</v>
      </c>
      <c r="J93" s="56">
        <f>PC!J93</f>
        <v>15000</v>
      </c>
      <c r="K93" s="27">
        <f>PC!K93</f>
        <v>0</v>
      </c>
      <c r="L93" s="27">
        <f>PC!L93</f>
        <v>0</v>
      </c>
      <c r="M93" s="56">
        <f>PC!M93</f>
        <v>15000</v>
      </c>
    </row>
    <row r="94" spans="1:13" ht="13.5" customHeight="1">
      <c r="A94" s="38" t="str">
        <f>PC!A94</f>
        <v>3.2.2</v>
      </c>
      <c r="B94" s="39" t="str">
        <f>PC!B94</f>
        <v>Evaluación de procesos operativos de la implementación del Programa</v>
      </c>
      <c r="C94" s="40"/>
      <c r="D94" s="40" t="str">
        <f>PC!D94</f>
        <v>MPD/UCP</v>
      </c>
      <c r="E94" s="41" t="str">
        <f>PC!E94</f>
        <v>PRODUCTO</v>
      </c>
      <c r="F94" s="41"/>
      <c r="G94" s="42">
        <f>PC!G94</f>
        <v>0</v>
      </c>
      <c r="H94" s="42">
        <f>PC!H94</f>
        <v>0</v>
      </c>
      <c r="I94" s="43">
        <f>PC!I94</f>
        <v>0</v>
      </c>
      <c r="J94" s="72">
        <f>PC!J94</f>
        <v>10000</v>
      </c>
      <c r="K94" s="27">
        <f>PC!K94</f>
        <v>0</v>
      </c>
      <c r="L94" s="27">
        <f>PC!L94</f>
        <v>0</v>
      </c>
      <c r="M94" s="43">
        <f>PC!M94</f>
        <v>10000</v>
      </c>
    </row>
    <row r="95" spans="1:13" ht="13.5" customHeight="1">
      <c r="A95" s="44" t="str">
        <f>PC!A95</f>
        <v>3.2.2.1</v>
      </c>
      <c r="B95" s="116" t="str">
        <f>PC!B95</f>
        <v>Contratación de un Consultor</v>
      </c>
      <c r="C95" s="58"/>
      <c r="D95" s="59" t="str">
        <f>PC!D95</f>
        <v>MPD/UCP</v>
      </c>
      <c r="E95" s="47" t="str">
        <f>PC!E95</f>
        <v>ACTIVIDAD</v>
      </c>
      <c r="F95" s="47"/>
      <c r="G95" s="48">
        <f>PC!G95</f>
        <v>0</v>
      </c>
      <c r="H95" s="48">
        <f>PC!H95</f>
        <v>0</v>
      </c>
      <c r="I95" s="49">
        <f>PC!I95</f>
        <v>0</v>
      </c>
      <c r="J95" s="49">
        <f>PC!J95</f>
        <v>10000</v>
      </c>
      <c r="K95" s="27">
        <f>PC!K95</f>
        <v>0</v>
      </c>
      <c r="L95" s="27">
        <f>PC!L95</f>
        <v>0</v>
      </c>
      <c r="M95" s="49">
        <f>PC!M95</f>
        <v>10000</v>
      </c>
    </row>
    <row r="96" spans="1:13" ht="13.5" customHeight="1">
      <c r="A96" s="50" t="str">
        <f>PC!A96</f>
        <v>3.2.2.1.1</v>
      </c>
      <c r="B96" s="51" t="str">
        <f>PC!B96</f>
        <v>Consultor</v>
      </c>
      <c r="C96" s="52" t="str">
        <f>PC!C96</f>
        <v>CCIN</v>
      </c>
      <c r="D96" s="52" t="str">
        <f>PC!D96</f>
        <v>MPD/UCP</v>
      </c>
      <c r="E96" s="54" t="str">
        <f>PC!E96</f>
        <v>RECURSO</v>
      </c>
      <c r="F96" s="54" t="str">
        <f>PC!F96</f>
        <v>Global</v>
      </c>
      <c r="G96" s="55">
        <f>PC!G96</f>
        <v>1</v>
      </c>
      <c r="H96" s="55">
        <f>PC!H96</f>
        <v>1</v>
      </c>
      <c r="I96" s="56">
        <f>PC!I96</f>
        <v>10000</v>
      </c>
      <c r="J96" s="56">
        <f>PC!J96</f>
        <v>10000</v>
      </c>
      <c r="K96" s="27">
        <f>PC!K96</f>
        <v>0</v>
      </c>
      <c r="L96" s="27">
        <f>PC!L96</f>
        <v>0</v>
      </c>
      <c r="M96" s="56">
        <f>PC!M96</f>
        <v>10000</v>
      </c>
    </row>
    <row r="97" spans="1:13" ht="13.5" customHeight="1">
      <c r="A97" s="38" t="str">
        <f>PC!A97</f>
        <v>3.2.3</v>
      </c>
      <c r="B97" s="39" t="str">
        <f>PC!B97</f>
        <v>Evaluación costo-beneficio al inicio y final del Programa</v>
      </c>
      <c r="C97" s="40"/>
      <c r="D97" s="40" t="str">
        <f>PC!D97</f>
        <v>MPD/UCP</v>
      </c>
      <c r="E97" s="41" t="str">
        <f>PC!E97</f>
        <v>PRODUCTO</v>
      </c>
      <c r="F97" s="41"/>
      <c r="G97" s="42">
        <f>PC!G97</f>
        <v>0</v>
      </c>
      <c r="H97" s="42">
        <f>PC!H97</f>
        <v>0</v>
      </c>
      <c r="I97" s="43">
        <f>PC!I97</f>
        <v>0</v>
      </c>
      <c r="J97" s="72">
        <f>PC!J97</f>
        <v>10000</v>
      </c>
      <c r="K97" s="27">
        <f>PC!K97</f>
        <v>0</v>
      </c>
      <c r="L97" s="27">
        <f>PC!L97</f>
        <v>0</v>
      </c>
      <c r="M97" s="43">
        <f>PC!M97</f>
        <v>10000</v>
      </c>
    </row>
    <row r="98" spans="1:13" ht="13.5" customHeight="1">
      <c r="A98" s="44" t="str">
        <f>PC!A98</f>
        <v>3.2.3.1</v>
      </c>
      <c r="B98" s="116" t="str">
        <f>PC!B98</f>
        <v>Contratación de un Consultor</v>
      </c>
      <c r="C98" s="58"/>
      <c r="D98" s="59" t="str">
        <f>PC!D98</f>
        <v>MDP/UCP</v>
      </c>
      <c r="E98" s="47" t="str">
        <f>PC!E98</f>
        <v>ACTIVIDAD</v>
      </c>
      <c r="F98" s="47"/>
      <c r="G98" s="48">
        <f>PC!G98</f>
        <v>0</v>
      </c>
      <c r="H98" s="48">
        <f>PC!H98</f>
        <v>0</v>
      </c>
      <c r="I98" s="49">
        <f>PC!I98</f>
        <v>0</v>
      </c>
      <c r="J98" s="49">
        <f>PC!J98</f>
        <v>10000</v>
      </c>
      <c r="K98" s="27">
        <f>PC!K98</f>
        <v>0</v>
      </c>
      <c r="L98" s="27">
        <f>PC!L98</f>
        <v>0</v>
      </c>
      <c r="M98" s="49">
        <f>PC!M98</f>
        <v>10000</v>
      </c>
    </row>
    <row r="99" spans="1:13" ht="13.5" customHeight="1">
      <c r="A99" s="50" t="str">
        <f>PC!A99</f>
        <v>3.2.3.1.1</v>
      </c>
      <c r="B99" s="51" t="str">
        <f>PC!B99</f>
        <v>Consultor</v>
      </c>
      <c r="C99" s="52" t="str">
        <f>PC!C99</f>
        <v>CCIN</v>
      </c>
      <c r="D99" s="52" t="str">
        <f>PC!D99</f>
        <v>MPD/UCP</v>
      </c>
      <c r="E99" s="54" t="str">
        <f>PC!E99</f>
        <v>RECURSO</v>
      </c>
      <c r="F99" s="54" t="str">
        <f>PC!F99</f>
        <v>Global</v>
      </c>
      <c r="G99" s="55">
        <f>PC!G99</f>
        <v>1</v>
      </c>
      <c r="H99" s="55">
        <f>PC!H99</f>
        <v>1</v>
      </c>
      <c r="I99" s="56">
        <f>PC!I99</f>
        <v>10000</v>
      </c>
      <c r="J99" s="56">
        <f>PC!J99</f>
        <v>10000</v>
      </c>
      <c r="K99" s="27">
        <f>PC!K99</f>
        <v>0</v>
      </c>
      <c r="L99" s="27">
        <f>PC!L99</f>
        <v>0</v>
      </c>
      <c r="M99" s="56">
        <f>PC!M99</f>
        <v>10000</v>
      </c>
    </row>
    <row r="100" spans="1:13" ht="13.5" customHeight="1">
      <c r="A100" s="32" t="str">
        <f>PC!A100</f>
        <v>3.3</v>
      </c>
      <c r="B100" s="33" t="str">
        <f>PC!B100</f>
        <v>Auditoria financiera</v>
      </c>
      <c r="C100" s="34"/>
      <c r="D100" s="34" t="str">
        <f>PC!D100</f>
        <v>MPD/UCP</v>
      </c>
      <c r="E100" s="35" t="str">
        <f>PC!E100</f>
        <v>Sub-componente</v>
      </c>
      <c r="F100" s="35"/>
      <c r="G100" s="36">
        <f>PC!G100</f>
        <v>0</v>
      </c>
      <c r="H100" s="36">
        <f>PC!H100</f>
        <v>0</v>
      </c>
      <c r="I100" s="37">
        <f>PC!I100</f>
        <v>0</v>
      </c>
      <c r="J100" s="37">
        <f>PC!J100</f>
        <v>32000</v>
      </c>
      <c r="K100" s="27">
        <f>PC!K100</f>
        <v>0</v>
      </c>
      <c r="L100" s="27">
        <f>PC!L100</f>
        <v>0</v>
      </c>
      <c r="M100" s="37">
        <f>PC!M100</f>
        <v>32000</v>
      </c>
    </row>
    <row r="101" spans="1:13" ht="13.5" customHeight="1">
      <c r="A101" s="38" t="str">
        <f>PC!A101</f>
        <v>3.3.1</v>
      </c>
      <c r="B101" s="39" t="str">
        <f>PC!B101</f>
        <v>Contratación de una firma de Auditores independientes</v>
      </c>
      <c r="C101" s="40"/>
      <c r="D101" s="40" t="str">
        <f>PC!D101</f>
        <v>MPD/UCP</v>
      </c>
      <c r="E101" s="41" t="str">
        <f>PC!E101</f>
        <v>PRODUCTO</v>
      </c>
      <c r="F101" s="41"/>
      <c r="G101" s="73">
        <f>PC!G101</f>
        <v>4</v>
      </c>
      <c r="H101" s="73">
        <f>PC!H101</f>
        <v>0</v>
      </c>
      <c r="I101" s="74">
        <f>PC!I101</f>
        <v>0</v>
      </c>
      <c r="J101" s="74">
        <f>PC!J101</f>
        <v>32000</v>
      </c>
      <c r="K101" s="27">
        <f>PC!K101</f>
        <v>0</v>
      </c>
      <c r="L101" s="27">
        <f>PC!L101</f>
        <v>0</v>
      </c>
      <c r="M101" s="74">
        <f>PC!M101</f>
        <v>32000</v>
      </c>
    </row>
    <row r="102" spans="1:13" ht="13.5" customHeight="1">
      <c r="A102" s="44" t="str">
        <f>PC!A102</f>
        <v>3.3.1.1</v>
      </c>
      <c r="B102" s="116" t="str">
        <f>PC!B102</f>
        <v>Contratación de un Consultor</v>
      </c>
      <c r="C102" s="58"/>
      <c r="D102" s="59" t="str">
        <f>PC!D102</f>
        <v>MPD/UCP</v>
      </c>
      <c r="E102" s="47" t="str">
        <f>PC!E102</f>
        <v>ACTIVIDAD</v>
      </c>
      <c r="F102" s="47"/>
      <c r="G102" s="48">
        <f>PC!G102</f>
        <v>0</v>
      </c>
      <c r="H102" s="48">
        <f>PC!H102</f>
        <v>0</v>
      </c>
      <c r="I102" s="49">
        <f>PC!I102</f>
        <v>0</v>
      </c>
      <c r="J102" s="49">
        <f>PC!J102</f>
        <v>32000</v>
      </c>
      <c r="K102" s="27">
        <f>PC!K102</f>
        <v>0</v>
      </c>
      <c r="L102" s="27">
        <f>PC!L102</f>
        <v>0</v>
      </c>
      <c r="M102" s="49">
        <f>PC!M102</f>
        <v>32000</v>
      </c>
    </row>
    <row r="103" spans="1:13" ht="13.5" customHeight="1">
      <c r="A103" s="50" t="str">
        <f>PC!A103</f>
        <v>3.3.1.1.1</v>
      </c>
      <c r="B103" s="51" t="str">
        <f>PC!B103</f>
        <v>Servicios, estimación de costo</v>
      </c>
      <c r="C103" s="52" t="str">
        <f>PC!C103</f>
        <v>SBCC</v>
      </c>
      <c r="D103" s="52" t="str">
        <f>PC!D103</f>
        <v>MPD/UCP</v>
      </c>
      <c r="E103" s="54" t="str">
        <f>PC!E103</f>
        <v>RECURSO</v>
      </c>
      <c r="F103" s="54" t="str">
        <f>PC!F103</f>
        <v>Global</v>
      </c>
      <c r="G103" s="55">
        <f>PC!G103</f>
        <v>0</v>
      </c>
      <c r="H103" s="55">
        <f>PC!H103</f>
        <v>0</v>
      </c>
      <c r="I103" s="75">
        <f>PC!I103</f>
        <v>8000</v>
      </c>
      <c r="J103" s="75">
        <f>PC!J103</f>
        <v>32000</v>
      </c>
      <c r="K103" s="27">
        <f>PC!K103</f>
        <v>0</v>
      </c>
      <c r="L103" s="27">
        <f>PC!L103</f>
        <v>0</v>
      </c>
      <c r="M103" s="75">
        <f>PC!M103</f>
        <v>32000</v>
      </c>
    </row>
    <row r="104" spans="1:13" ht="13.5" customHeight="1">
      <c r="A104" s="27">
        <f>PC!A104</f>
        <v>4</v>
      </c>
      <c r="B104" s="103" t="str">
        <f>PC!B104</f>
        <v>Imprevistos</v>
      </c>
      <c r="C104" s="28"/>
      <c r="D104" s="280" t="str">
        <f>PC!D104</f>
        <v>MPD/UCP</v>
      </c>
      <c r="E104" s="29" t="str">
        <f>PC!E104</f>
        <v>Componente</v>
      </c>
      <c r="F104" s="29"/>
      <c r="G104" s="30">
        <f>PC!G104</f>
        <v>0</v>
      </c>
      <c r="H104" s="30">
        <f>PC!H104</f>
        <v>0</v>
      </c>
      <c r="I104" s="67">
        <f>PC!I104</f>
        <v>0</v>
      </c>
      <c r="J104" s="67">
        <f>PC!J104</f>
        <v>529000</v>
      </c>
      <c r="K104" s="27">
        <f>PC!K104</f>
        <v>0</v>
      </c>
      <c r="L104" s="27">
        <f>PC!L104</f>
        <v>0</v>
      </c>
      <c r="M104" s="67">
        <f>PC!M104</f>
        <v>529000</v>
      </c>
    </row>
    <row r="105" spans="1:13" ht="13.5" customHeight="1">
      <c r="A105" s="32" t="str">
        <f>PC!A105</f>
        <v>4.1</v>
      </c>
      <c r="B105" s="33" t="str">
        <f>PC!B105</f>
        <v xml:space="preserve">Imprevistos </v>
      </c>
      <c r="C105" s="34"/>
      <c r="D105" s="34" t="str">
        <f>PC!D105</f>
        <v>MPD/UCP</v>
      </c>
      <c r="E105" s="35" t="str">
        <f>PC!E105</f>
        <v>Sub-componente</v>
      </c>
      <c r="F105" s="35"/>
      <c r="G105" s="36">
        <f>PC!G105</f>
        <v>0</v>
      </c>
      <c r="H105" s="36">
        <f>PC!H105</f>
        <v>0</v>
      </c>
      <c r="I105" s="37">
        <f>PC!I105</f>
        <v>0</v>
      </c>
      <c r="J105" s="37">
        <f>PC!J105</f>
        <v>529000</v>
      </c>
      <c r="K105" s="27">
        <f>PC!K105</f>
        <v>0</v>
      </c>
      <c r="L105" s="27">
        <f>PC!L105</f>
        <v>0</v>
      </c>
      <c r="M105" s="37">
        <f>PC!M105</f>
        <v>529000</v>
      </c>
    </row>
    <row r="106" spans="1:13" ht="13.5" customHeight="1">
      <c r="A106" s="44" t="str">
        <f>PC!A106</f>
        <v>4.1.1.</v>
      </c>
      <c r="B106" s="116" t="str">
        <f>PC!B106</f>
        <v>Imprevistos</v>
      </c>
      <c r="C106" s="58"/>
      <c r="D106" s="59" t="str">
        <f>PC!D106</f>
        <v>MPD/UCP</v>
      </c>
      <c r="E106" s="47" t="str">
        <f>PC!E106</f>
        <v>ACTIVIDAD</v>
      </c>
      <c r="F106" s="47"/>
      <c r="G106" s="48">
        <f>PC!G106</f>
        <v>0</v>
      </c>
      <c r="H106" s="48">
        <f>PC!H106</f>
        <v>0</v>
      </c>
      <c r="I106" s="49">
        <f>PC!I106</f>
        <v>0</v>
      </c>
      <c r="J106" s="49">
        <f>PC!J106</f>
        <v>529000</v>
      </c>
      <c r="K106" s="27">
        <f>PC!K106</f>
        <v>0</v>
      </c>
      <c r="L106" s="27">
        <f>PC!L106</f>
        <v>0</v>
      </c>
      <c r="M106" s="49">
        <f>PC!M106</f>
        <v>529000</v>
      </c>
    </row>
    <row r="107" spans="1:13" ht="13.5" customHeight="1">
      <c r="A107" s="50" t="str">
        <f>PC!A107</f>
        <v>4.1.1.1.</v>
      </c>
      <c r="B107" s="51" t="str">
        <f>PC!B107</f>
        <v>Imprevistos</v>
      </c>
      <c r="C107" s="52" t="str">
        <f>PC!C107</f>
        <v>n/a</v>
      </c>
      <c r="D107" s="52" t="str">
        <f>PC!D107</f>
        <v>MPD/UCP</v>
      </c>
      <c r="E107" s="54" t="str">
        <f>PC!E107</f>
        <v>RECURSO</v>
      </c>
      <c r="F107" s="54" t="str">
        <f>PC!F107</f>
        <v>Global</v>
      </c>
      <c r="G107" s="55">
        <f>PC!G107</f>
        <v>0</v>
      </c>
      <c r="H107" s="55">
        <f>PC!H107</f>
        <v>0</v>
      </c>
      <c r="I107" s="56">
        <f>PC!I107</f>
        <v>0</v>
      </c>
      <c r="J107" s="57">
        <f>PC!J107</f>
        <v>529000</v>
      </c>
      <c r="K107" s="27">
        <f>PC!K107</f>
        <v>0</v>
      </c>
      <c r="L107" s="27">
        <f>PC!L107</f>
        <v>0</v>
      </c>
      <c r="M107" s="56">
        <f>PC!M107</f>
        <v>529000</v>
      </c>
    </row>
    <row r="108" spans="1:13" ht="13.5" customHeight="1">
      <c r="A108" s="76"/>
      <c r="B108" s="150" t="str">
        <f>PC!B108</f>
        <v>TOTAL</v>
      </c>
      <c r="C108" s="77"/>
      <c r="D108" s="283"/>
      <c r="E108" s="77"/>
      <c r="F108" s="77"/>
      <c r="G108" s="78">
        <f>PC!G108</f>
        <v>0</v>
      </c>
      <c r="H108" s="78">
        <f>PC!H108</f>
        <v>0</v>
      </c>
      <c r="I108" s="79">
        <f>PC!I108</f>
        <v>0</v>
      </c>
      <c r="J108" s="80">
        <f>PC!J108</f>
        <v>5044300</v>
      </c>
      <c r="K108" s="27">
        <f>PC!K108</f>
        <v>0</v>
      </c>
      <c r="L108" s="27">
        <f>PC!L108</f>
        <v>29300</v>
      </c>
      <c r="M108" s="79">
        <f>PC!M108</f>
        <v>5000000</v>
      </c>
    </row>
  </sheetData>
  <mergeCells count="4">
    <mergeCell ref="B1:O1"/>
    <mergeCell ref="K3:O3"/>
    <mergeCell ref="A3:I3"/>
    <mergeCell ref="C45:C46"/>
  </mergeCells>
  <pageMargins left="0.74803149606299213" right="0.74803149606299213" top="0.55118110236220474" bottom="0.98425196850393704" header="0" footer="0"/>
  <pageSetup scale="80" orientation="landscape" horizontalDpi="300" verticalDpi="300" r:id="rId1"/>
  <headerFooter alignWithMargins="0"/>
  <colBreaks count="1" manualBreakCount="1">
    <brk id="15" max="92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outlinePr summaryBelow="0"/>
    <pageSetUpPr fitToPage="1"/>
  </sheetPr>
  <dimension ref="A1:AJ88"/>
  <sheetViews>
    <sheetView showGridLines="0" zoomScale="90" zoomScaleNormal="90" workbookViewId="0">
      <pane ySplit="4" topLeftCell="A5" activePane="bottomLeft" state="frozen"/>
      <selection pane="bottomLeft" activeCell="K11" sqref="K11"/>
    </sheetView>
  </sheetViews>
  <sheetFormatPr defaultColWidth="11.42578125" defaultRowHeight="14.25" customHeight="1" outlineLevelRow="1"/>
  <cols>
    <col min="1" max="1" width="7.85546875" style="1" customWidth="1"/>
    <col min="2" max="2" width="49.5703125" style="108" bestFit="1" customWidth="1"/>
    <col min="3" max="3" width="12" style="2" bestFit="1" customWidth="1"/>
    <col min="4" max="4" width="9.28515625" style="21" customWidth="1"/>
    <col min="5" max="5" width="9.42578125" style="21" customWidth="1"/>
    <col min="6" max="6" width="10" style="99" bestFit="1" customWidth="1"/>
    <col min="7" max="7" width="8.28515625" style="102" hidden="1" customWidth="1"/>
    <col min="8" max="8" width="10" style="102" hidden="1" customWidth="1"/>
    <col min="9" max="9" width="10" style="102" bestFit="1" customWidth="1"/>
    <col min="10" max="10" width="8.42578125" style="102" hidden="1" customWidth="1"/>
    <col min="11" max="11" width="18.140625" style="19" customWidth="1"/>
    <col min="12" max="35" width="3" style="2" bestFit="1" customWidth="1"/>
    <col min="36" max="36" width="5.7109375" style="2" customWidth="1"/>
    <col min="37" max="37" width="5" style="2" customWidth="1"/>
    <col min="38" max="261" width="11.42578125" style="2"/>
    <col min="262" max="262" width="44.42578125" style="2" customWidth="1"/>
    <col min="263" max="263" width="13" style="2" customWidth="1"/>
    <col min="264" max="269" width="2" style="2" customWidth="1"/>
    <col min="270" max="270" width="2.42578125" style="2" customWidth="1"/>
    <col min="271" max="271" width="3" style="2" customWidth="1"/>
    <col min="272" max="274" width="2" style="2" customWidth="1"/>
    <col min="275" max="275" width="2.85546875" style="2" customWidth="1"/>
    <col min="276" max="276" width="3" style="2" customWidth="1"/>
    <col min="277" max="277" width="2.7109375" style="2" customWidth="1"/>
    <col min="278" max="278" width="2.42578125" style="2" customWidth="1"/>
    <col min="279" max="279" width="3.28515625" style="2" customWidth="1"/>
    <col min="280" max="280" width="3.5703125" style="2" customWidth="1"/>
    <col min="281" max="281" width="4" style="2" customWidth="1"/>
    <col min="282" max="282" width="3.42578125" style="2" customWidth="1"/>
    <col min="283" max="283" width="3" style="2" customWidth="1"/>
    <col min="284" max="517" width="11.42578125" style="2"/>
    <col min="518" max="518" width="44.42578125" style="2" customWidth="1"/>
    <col min="519" max="519" width="13" style="2" customWidth="1"/>
    <col min="520" max="525" width="2" style="2" customWidth="1"/>
    <col min="526" max="526" width="2.42578125" style="2" customWidth="1"/>
    <col min="527" max="527" width="3" style="2" customWidth="1"/>
    <col min="528" max="530" width="2" style="2" customWidth="1"/>
    <col min="531" max="531" width="2.85546875" style="2" customWidth="1"/>
    <col min="532" max="532" width="3" style="2" customWidth="1"/>
    <col min="533" max="533" width="2.7109375" style="2" customWidth="1"/>
    <col min="534" max="534" width="2.42578125" style="2" customWidth="1"/>
    <col min="535" max="535" width="3.28515625" style="2" customWidth="1"/>
    <col min="536" max="536" width="3.5703125" style="2" customWidth="1"/>
    <col min="537" max="537" width="4" style="2" customWidth="1"/>
    <col min="538" max="538" width="3.42578125" style="2" customWidth="1"/>
    <col min="539" max="539" width="3" style="2" customWidth="1"/>
    <col min="540" max="773" width="11.42578125" style="2"/>
    <col min="774" max="774" width="44.42578125" style="2" customWidth="1"/>
    <col min="775" max="775" width="13" style="2" customWidth="1"/>
    <col min="776" max="781" width="2" style="2" customWidth="1"/>
    <col min="782" max="782" width="2.42578125" style="2" customWidth="1"/>
    <col min="783" max="783" width="3" style="2" customWidth="1"/>
    <col min="784" max="786" width="2" style="2" customWidth="1"/>
    <col min="787" max="787" width="2.85546875" style="2" customWidth="1"/>
    <col min="788" max="788" width="3" style="2" customWidth="1"/>
    <col min="789" max="789" width="2.7109375" style="2" customWidth="1"/>
    <col min="790" max="790" width="2.42578125" style="2" customWidth="1"/>
    <col min="791" max="791" width="3.28515625" style="2" customWidth="1"/>
    <col min="792" max="792" width="3.5703125" style="2" customWidth="1"/>
    <col min="793" max="793" width="4" style="2" customWidth="1"/>
    <col min="794" max="794" width="3.42578125" style="2" customWidth="1"/>
    <col min="795" max="795" width="3" style="2" customWidth="1"/>
    <col min="796" max="1029" width="11.42578125" style="2"/>
    <col min="1030" max="1030" width="44.42578125" style="2" customWidth="1"/>
    <col min="1031" max="1031" width="13" style="2" customWidth="1"/>
    <col min="1032" max="1037" width="2" style="2" customWidth="1"/>
    <col min="1038" max="1038" width="2.42578125" style="2" customWidth="1"/>
    <col min="1039" max="1039" width="3" style="2" customWidth="1"/>
    <col min="1040" max="1042" width="2" style="2" customWidth="1"/>
    <col min="1043" max="1043" width="2.85546875" style="2" customWidth="1"/>
    <col min="1044" max="1044" width="3" style="2" customWidth="1"/>
    <col min="1045" max="1045" width="2.7109375" style="2" customWidth="1"/>
    <col min="1046" max="1046" width="2.42578125" style="2" customWidth="1"/>
    <col min="1047" max="1047" width="3.28515625" style="2" customWidth="1"/>
    <col min="1048" max="1048" width="3.5703125" style="2" customWidth="1"/>
    <col min="1049" max="1049" width="4" style="2" customWidth="1"/>
    <col min="1050" max="1050" width="3.42578125" style="2" customWidth="1"/>
    <col min="1051" max="1051" width="3" style="2" customWidth="1"/>
    <col min="1052" max="1285" width="11.42578125" style="2"/>
    <col min="1286" max="1286" width="44.42578125" style="2" customWidth="1"/>
    <col min="1287" max="1287" width="13" style="2" customWidth="1"/>
    <col min="1288" max="1293" width="2" style="2" customWidth="1"/>
    <col min="1294" max="1294" width="2.42578125" style="2" customWidth="1"/>
    <col min="1295" max="1295" width="3" style="2" customWidth="1"/>
    <col min="1296" max="1298" width="2" style="2" customWidth="1"/>
    <col min="1299" max="1299" width="2.85546875" style="2" customWidth="1"/>
    <col min="1300" max="1300" width="3" style="2" customWidth="1"/>
    <col min="1301" max="1301" width="2.7109375" style="2" customWidth="1"/>
    <col min="1302" max="1302" width="2.42578125" style="2" customWidth="1"/>
    <col min="1303" max="1303" width="3.28515625" style="2" customWidth="1"/>
    <col min="1304" max="1304" width="3.5703125" style="2" customWidth="1"/>
    <col min="1305" max="1305" width="4" style="2" customWidth="1"/>
    <col min="1306" max="1306" width="3.42578125" style="2" customWidth="1"/>
    <col min="1307" max="1307" width="3" style="2" customWidth="1"/>
    <col min="1308" max="1541" width="11.42578125" style="2"/>
    <col min="1542" max="1542" width="44.42578125" style="2" customWidth="1"/>
    <col min="1543" max="1543" width="13" style="2" customWidth="1"/>
    <col min="1544" max="1549" width="2" style="2" customWidth="1"/>
    <col min="1550" max="1550" width="2.42578125" style="2" customWidth="1"/>
    <col min="1551" max="1551" width="3" style="2" customWidth="1"/>
    <col min="1552" max="1554" width="2" style="2" customWidth="1"/>
    <col min="1555" max="1555" width="2.85546875" style="2" customWidth="1"/>
    <col min="1556" max="1556" width="3" style="2" customWidth="1"/>
    <col min="1557" max="1557" width="2.7109375" style="2" customWidth="1"/>
    <col min="1558" max="1558" width="2.42578125" style="2" customWidth="1"/>
    <col min="1559" max="1559" width="3.28515625" style="2" customWidth="1"/>
    <col min="1560" max="1560" width="3.5703125" style="2" customWidth="1"/>
    <col min="1561" max="1561" width="4" style="2" customWidth="1"/>
    <col min="1562" max="1562" width="3.42578125" style="2" customWidth="1"/>
    <col min="1563" max="1563" width="3" style="2" customWidth="1"/>
    <col min="1564" max="1797" width="11.42578125" style="2"/>
    <col min="1798" max="1798" width="44.42578125" style="2" customWidth="1"/>
    <col min="1799" max="1799" width="13" style="2" customWidth="1"/>
    <col min="1800" max="1805" width="2" style="2" customWidth="1"/>
    <col min="1806" max="1806" width="2.42578125" style="2" customWidth="1"/>
    <col min="1807" max="1807" width="3" style="2" customWidth="1"/>
    <col min="1808" max="1810" width="2" style="2" customWidth="1"/>
    <col min="1811" max="1811" width="2.85546875" style="2" customWidth="1"/>
    <col min="1812" max="1812" width="3" style="2" customWidth="1"/>
    <col min="1813" max="1813" width="2.7109375" style="2" customWidth="1"/>
    <col min="1814" max="1814" width="2.42578125" style="2" customWidth="1"/>
    <col min="1815" max="1815" width="3.28515625" style="2" customWidth="1"/>
    <col min="1816" max="1816" width="3.5703125" style="2" customWidth="1"/>
    <col min="1817" max="1817" width="4" style="2" customWidth="1"/>
    <col min="1818" max="1818" width="3.42578125" style="2" customWidth="1"/>
    <col min="1819" max="1819" width="3" style="2" customWidth="1"/>
    <col min="1820" max="2053" width="11.42578125" style="2"/>
    <col min="2054" max="2054" width="44.42578125" style="2" customWidth="1"/>
    <col min="2055" max="2055" width="13" style="2" customWidth="1"/>
    <col min="2056" max="2061" width="2" style="2" customWidth="1"/>
    <col min="2062" max="2062" width="2.42578125" style="2" customWidth="1"/>
    <col min="2063" max="2063" width="3" style="2" customWidth="1"/>
    <col min="2064" max="2066" width="2" style="2" customWidth="1"/>
    <col min="2067" max="2067" width="2.85546875" style="2" customWidth="1"/>
    <col min="2068" max="2068" width="3" style="2" customWidth="1"/>
    <col min="2069" max="2069" width="2.7109375" style="2" customWidth="1"/>
    <col min="2070" max="2070" width="2.42578125" style="2" customWidth="1"/>
    <col min="2071" max="2071" width="3.28515625" style="2" customWidth="1"/>
    <col min="2072" max="2072" width="3.5703125" style="2" customWidth="1"/>
    <col min="2073" max="2073" width="4" style="2" customWidth="1"/>
    <col min="2074" max="2074" width="3.42578125" style="2" customWidth="1"/>
    <col min="2075" max="2075" width="3" style="2" customWidth="1"/>
    <col min="2076" max="2309" width="11.42578125" style="2"/>
    <col min="2310" max="2310" width="44.42578125" style="2" customWidth="1"/>
    <col min="2311" max="2311" width="13" style="2" customWidth="1"/>
    <col min="2312" max="2317" width="2" style="2" customWidth="1"/>
    <col min="2318" max="2318" width="2.42578125" style="2" customWidth="1"/>
    <col min="2319" max="2319" width="3" style="2" customWidth="1"/>
    <col min="2320" max="2322" width="2" style="2" customWidth="1"/>
    <col min="2323" max="2323" width="2.85546875" style="2" customWidth="1"/>
    <col min="2324" max="2324" width="3" style="2" customWidth="1"/>
    <col min="2325" max="2325" width="2.7109375" style="2" customWidth="1"/>
    <col min="2326" max="2326" width="2.42578125" style="2" customWidth="1"/>
    <col min="2327" max="2327" width="3.28515625" style="2" customWidth="1"/>
    <col min="2328" max="2328" width="3.5703125" style="2" customWidth="1"/>
    <col min="2329" max="2329" width="4" style="2" customWidth="1"/>
    <col min="2330" max="2330" width="3.42578125" style="2" customWidth="1"/>
    <col min="2331" max="2331" width="3" style="2" customWidth="1"/>
    <col min="2332" max="2565" width="11.42578125" style="2"/>
    <col min="2566" max="2566" width="44.42578125" style="2" customWidth="1"/>
    <col min="2567" max="2567" width="13" style="2" customWidth="1"/>
    <col min="2568" max="2573" width="2" style="2" customWidth="1"/>
    <col min="2574" max="2574" width="2.42578125" style="2" customWidth="1"/>
    <col min="2575" max="2575" width="3" style="2" customWidth="1"/>
    <col min="2576" max="2578" width="2" style="2" customWidth="1"/>
    <col min="2579" max="2579" width="2.85546875" style="2" customWidth="1"/>
    <col min="2580" max="2580" width="3" style="2" customWidth="1"/>
    <col min="2581" max="2581" width="2.7109375" style="2" customWidth="1"/>
    <col min="2582" max="2582" width="2.42578125" style="2" customWidth="1"/>
    <col min="2583" max="2583" width="3.28515625" style="2" customWidth="1"/>
    <col min="2584" max="2584" width="3.5703125" style="2" customWidth="1"/>
    <col min="2585" max="2585" width="4" style="2" customWidth="1"/>
    <col min="2586" max="2586" width="3.42578125" style="2" customWidth="1"/>
    <col min="2587" max="2587" width="3" style="2" customWidth="1"/>
    <col min="2588" max="2821" width="11.42578125" style="2"/>
    <col min="2822" max="2822" width="44.42578125" style="2" customWidth="1"/>
    <col min="2823" max="2823" width="13" style="2" customWidth="1"/>
    <col min="2824" max="2829" width="2" style="2" customWidth="1"/>
    <col min="2830" max="2830" width="2.42578125" style="2" customWidth="1"/>
    <col min="2831" max="2831" width="3" style="2" customWidth="1"/>
    <col min="2832" max="2834" width="2" style="2" customWidth="1"/>
    <col min="2835" max="2835" width="2.85546875" style="2" customWidth="1"/>
    <col min="2836" max="2836" width="3" style="2" customWidth="1"/>
    <col min="2837" max="2837" width="2.7109375" style="2" customWidth="1"/>
    <col min="2838" max="2838" width="2.42578125" style="2" customWidth="1"/>
    <col min="2839" max="2839" width="3.28515625" style="2" customWidth="1"/>
    <col min="2840" max="2840" width="3.5703125" style="2" customWidth="1"/>
    <col min="2841" max="2841" width="4" style="2" customWidth="1"/>
    <col min="2842" max="2842" width="3.42578125" style="2" customWidth="1"/>
    <col min="2843" max="2843" width="3" style="2" customWidth="1"/>
    <col min="2844" max="3077" width="11.42578125" style="2"/>
    <col min="3078" max="3078" width="44.42578125" style="2" customWidth="1"/>
    <col min="3079" max="3079" width="13" style="2" customWidth="1"/>
    <col min="3080" max="3085" width="2" style="2" customWidth="1"/>
    <col min="3086" max="3086" width="2.42578125" style="2" customWidth="1"/>
    <col min="3087" max="3087" width="3" style="2" customWidth="1"/>
    <col min="3088" max="3090" width="2" style="2" customWidth="1"/>
    <col min="3091" max="3091" width="2.85546875" style="2" customWidth="1"/>
    <col min="3092" max="3092" width="3" style="2" customWidth="1"/>
    <col min="3093" max="3093" width="2.7109375" style="2" customWidth="1"/>
    <col min="3094" max="3094" width="2.42578125" style="2" customWidth="1"/>
    <col min="3095" max="3095" width="3.28515625" style="2" customWidth="1"/>
    <col min="3096" max="3096" width="3.5703125" style="2" customWidth="1"/>
    <col min="3097" max="3097" width="4" style="2" customWidth="1"/>
    <col min="3098" max="3098" width="3.42578125" style="2" customWidth="1"/>
    <col min="3099" max="3099" width="3" style="2" customWidth="1"/>
    <col min="3100" max="3333" width="11.42578125" style="2"/>
    <col min="3334" max="3334" width="44.42578125" style="2" customWidth="1"/>
    <col min="3335" max="3335" width="13" style="2" customWidth="1"/>
    <col min="3336" max="3341" width="2" style="2" customWidth="1"/>
    <col min="3342" max="3342" width="2.42578125" style="2" customWidth="1"/>
    <col min="3343" max="3343" width="3" style="2" customWidth="1"/>
    <col min="3344" max="3346" width="2" style="2" customWidth="1"/>
    <col min="3347" max="3347" width="2.85546875" style="2" customWidth="1"/>
    <col min="3348" max="3348" width="3" style="2" customWidth="1"/>
    <col min="3349" max="3349" width="2.7109375" style="2" customWidth="1"/>
    <col min="3350" max="3350" width="2.42578125" style="2" customWidth="1"/>
    <col min="3351" max="3351" width="3.28515625" style="2" customWidth="1"/>
    <col min="3352" max="3352" width="3.5703125" style="2" customWidth="1"/>
    <col min="3353" max="3353" width="4" style="2" customWidth="1"/>
    <col min="3354" max="3354" width="3.42578125" style="2" customWidth="1"/>
    <col min="3355" max="3355" width="3" style="2" customWidth="1"/>
    <col min="3356" max="3589" width="11.42578125" style="2"/>
    <col min="3590" max="3590" width="44.42578125" style="2" customWidth="1"/>
    <col min="3591" max="3591" width="13" style="2" customWidth="1"/>
    <col min="3592" max="3597" width="2" style="2" customWidth="1"/>
    <col min="3598" max="3598" width="2.42578125" style="2" customWidth="1"/>
    <col min="3599" max="3599" width="3" style="2" customWidth="1"/>
    <col min="3600" max="3602" width="2" style="2" customWidth="1"/>
    <col min="3603" max="3603" width="2.85546875" style="2" customWidth="1"/>
    <col min="3604" max="3604" width="3" style="2" customWidth="1"/>
    <col min="3605" max="3605" width="2.7109375" style="2" customWidth="1"/>
    <col min="3606" max="3606" width="2.42578125" style="2" customWidth="1"/>
    <col min="3607" max="3607" width="3.28515625" style="2" customWidth="1"/>
    <col min="3608" max="3608" width="3.5703125" style="2" customWidth="1"/>
    <col min="3609" max="3609" width="4" style="2" customWidth="1"/>
    <col min="3610" max="3610" width="3.42578125" style="2" customWidth="1"/>
    <col min="3611" max="3611" width="3" style="2" customWidth="1"/>
    <col min="3612" max="3845" width="11.42578125" style="2"/>
    <col min="3846" max="3846" width="44.42578125" style="2" customWidth="1"/>
    <col min="3847" max="3847" width="13" style="2" customWidth="1"/>
    <col min="3848" max="3853" width="2" style="2" customWidth="1"/>
    <col min="3854" max="3854" width="2.42578125" style="2" customWidth="1"/>
    <col min="3855" max="3855" width="3" style="2" customWidth="1"/>
    <col min="3856" max="3858" width="2" style="2" customWidth="1"/>
    <col min="3859" max="3859" width="2.85546875" style="2" customWidth="1"/>
    <col min="3860" max="3860" width="3" style="2" customWidth="1"/>
    <col min="3861" max="3861" width="2.7109375" style="2" customWidth="1"/>
    <col min="3862" max="3862" width="2.42578125" style="2" customWidth="1"/>
    <col min="3863" max="3863" width="3.28515625" style="2" customWidth="1"/>
    <col min="3864" max="3864" width="3.5703125" style="2" customWidth="1"/>
    <col min="3865" max="3865" width="4" style="2" customWidth="1"/>
    <col min="3866" max="3866" width="3.42578125" style="2" customWidth="1"/>
    <col min="3867" max="3867" width="3" style="2" customWidth="1"/>
    <col min="3868" max="4101" width="11.42578125" style="2"/>
    <col min="4102" max="4102" width="44.42578125" style="2" customWidth="1"/>
    <col min="4103" max="4103" width="13" style="2" customWidth="1"/>
    <col min="4104" max="4109" width="2" style="2" customWidth="1"/>
    <col min="4110" max="4110" width="2.42578125" style="2" customWidth="1"/>
    <col min="4111" max="4111" width="3" style="2" customWidth="1"/>
    <col min="4112" max="4114" width="2" style="2" customWidth="1"/>
    <col min="4115" max="4115" width="2.85546875" style="2" customWidth="1"/>
    <col min="4116" max="4116" width="3" style="2" customWidth="1"/>
    <col min="4117" max="4117" width="2.7109375" style="2" customWidth="1"/>
    <col min="4118" max="4118" width="2.42578125" style="2" customWidth="1"/>
    <col min="4119" max="4119" width="3.28515625" style="2" customWidth="1"/>
    <col min="4120" max="4120" width="3.5703125" style="2" customWidth="1"/>
    <col min="4121" max="4121" width="4" style="2" customWidth="1"/>
    <col min="4122" max="4122" width="3.42578125" style="2" customWidth="1"/>
    <col min="4123" max="4123" width="3" style="2" customWidth="1"/>
    <col min="4124" max="4357" width="11.42578125" style="2"/>
    <col min="4358" max="4358" width="44.42578125" style="2" customWidth="1"/>
    <col min="4359" max="4359" width="13" style="2" customWidth="1"/>
    <col min="4360" max="4365" width="2" style="2" customWidth="1"/>
    <col min="4366" max="4366" width="2.42578125" style="2" customWidth="1"/>
    <col min="4367" max="4367" width="3" style="2" customWidth="1"/>
    <col min="4368" max="4370" width="2" style="2" customWidth="1"/>
    <col min="4371" max="4371" width="2.85546875" style="2" customWidth="1"/>
    <col min="4372" max="4372" width="3" style="2" customWidth="1"/>
    <col min="4373" max="4373" width="2.7109375" style="2" customWidth="1"/>
    <col min="4374" max="4374" width="2.42578125" style="2" customWidth="1"/>
    <col min="4375" max="4375" width="3.28515625" style="2" customWidth="1"/>
    <col min="4376" max="4376" width="3.5703125" style="2" customWidth="1"/>
    <col min="4377" max="4377" width="4" style="2" customWidth="1"/>
    <col min="4378" max="4378" width="3.42578125" style="2" customWidth="1"/>
    <col min="4379" max="4379" width="3" style="2" customWidth="1"/>
    <col min="4380" max="4613" width="11.42578125" style="2"/>
    <col min="4614" max="4614" width="44.42578125" style="2" customWidth="1"/>
    <col min="4615" max="4615" width="13" style="2" customWidth="1"/>
    <col min="4616" max="4621" width="2" style="2" customWidth="1"/>
    <col min="4622" max="4622" width="2.42578125" style="2" customWidth="1"/>
    <col min="4623" max="4623" width="3" style="2" customWidth="1"/>
    <col min="4624" max="4626" width="2" style="2" customWidth="1"/>
    <col min="4627" max="4627" width="2.85546875" style="2" customWidth="1"/>
    <col min="4628" max="4628" width="3" style="2" customWidth="1"/>
    <col min="4629" max="4629" width="2.7109375" style="2" customWidth="1"/>
    <col min="4630" max="4630" width="2.42578125" style="2" customWidth="1"/>
    <col min="4631" max="4631" width="3.28515625" style="2" customWidth="1"/>
    <col min="4632" max="4632" width="3.5703125" style="2" customWidth="1"/>
    <col min="4633" max="4633" width="4" style="2" customWidth="1"/>
    <col min="4634" max="4634" width="3.42578125" style="2" customWidth="1"/>
    <col min="4635" max="4635" width="3" style="2" customWidth="1"/>
    <col min="4636" max="4869" width="11.42578125" style="2"/>
    <col min="4870" max="4870" width="44.42578125" style="2" customWidth="1"/>
    <col min="4871" max="4871" width="13" style="2" customWidth="1"/>
    <col min="4872" max="4877" width="2" style="2" customWidth="1"/>
    <col min="4878" max="4878" width="2.42578125" style="2" customWidth="1"/>
    <col min="4879" max="4879" width="3" style="2" customWidth="1"/>
    <col min="4880" max="4882" width="2" style="2" customWidth="1"/>
    <col min="4883" max="4883" width="2.85546875" style="2" customWidth="1"/>
    <col min="4884" max="4884" width="3" style="2" customWidth="1"/>
    <col min="4885" max="4885" width="2.7109375" style="2" customWidth="1"/>
    <col min="4886" max="4886" width="2.42578125" style="2" customWidth="1"/>
    <col min="4887" max="4887" width="3.28515625" style="2" customWidth="1"/>
    <col min="4888" max="4888" width="3.5703125" style="2" customWidth="1"/>
    <col min="4889" max="4889" width="4" style="2" customWidth="1"/>
    <col min="4890" max="4890" width="3.42578125" style="2" customWidth="1"/>
    <col min="4891" max="4891" width="3" style="2" customWidth="1"/>
    <col min="4892" max="5125" width="11.42578125" style="2"/>
    <col min="5126" max="5126" width="44.42578125" style="2" customWidth="1"/>
    <col min="5127" max="5127" width="13" style="2" customWidth="1"/>
    <col min="5128" max="5133" width="2" style="2" customWidth="1"/>
    <col min="5134" max="5134" width="2.42578125" style="2" customWidth="1"/>
    <col min="5135" max="5135" width="3" style="2" customWidth="1"/>
    <col min="5136" max="5138" width="2" style="2" customWidth="1"/>
    <col min="5139" max="5139" width="2.85546875" style="2" customWidth="1"/>
    <col min="5140" max="5140" width="3" style="2" customWidth="1"/>
    <col min="5141" max="5141" width="2.7109375" style="2" customWidth="1"/>
    <col min="5142" max="5142" width="2.42578125" style="2" customWidth="1"/>
    <col min="5143" max="5143" width="3.28515625" style="2" customWidth="1"/>
    <col min="5144" max="5144" width="3.5703125" style="2" customWidth="1"/>
    <col min="5145" max="5145" width="4" style="2" customWidth="1"/>
    <col min="5146" max="5146" width="3.42578125" style="2" customWidth="1"/>
    <col min="5147" max="5147" width="3" style="2" customWidth="1"/>
    <col min="5148" max="5381" width="11.42578125" style="2"/>
    <col min="5382" max="5382" width="44.42578125" style="2" customWidth="1"/>
    <col min="5383" max="5383" width="13" style="2" customWidth="1"/>
    <col min="5384" max="5389" width="2" style="2" customWidth="1"/>
    <col min="5390" max="5390" width="2.42578125" style="2" customWidth="1"/>
    <col min="5391" max="5391" width="3" style="2" customWidth="1"/>
    <col min="5392" max="5394" width="2" style="2" customWidth="1"/>
    <col min="5395" max="5395" width="2.85546875" style="2" customWidth="1"/>
    <col min="5396" max="5396" width="3" style="2" customWidth="1"/>
    <col min="5397" max="5397" width="2.7109375" style="2" customWidth="1"/>
    <col min="5398" max="5398" width="2.42578125" style="2" customWidth="1"/>
    <col min="5399" max="5399" width="3.28515625" style="2" customWidth="1"/>
    <col min="5400" max="5400" width="3.5703125" style="2" customWidth="1"/>
    <col min="5401" max="5401" width="4" style="2" customWidth="1"/>
    <col min="5402" max="5402" width="3.42578125" style="2" customWidth="1"/>
    <col min="5403" max="5403" width="3" style="2" customWidth="1"/>
    <col min="5404" max="5637" width="11.42578125" style="2"/>
    <col min="5638" max="5638" width="44.42578125" style="2" customWidth="1"/>
    <col min="5639" max="5639" width="13" style="2" customWidth="1"/>
    <col min="5640" max="5645" width="2" style="2" customWidth="1"/>
    <col min="5646" max="5646" width="2.42578125" style="2" customWidth="1"/>
    <col min="5647" max="5647" width="3" style="2" customWidth="1"/>
    <col min="5648" max="5650" width="2" style="2" customWidth="1"/>
    <col min="5651" max="5651" width="2.85546875" style="2" customWidth="1"/>
    <col min="5652" max="5652" width="3" style="2" customWidth="1"/>
    <col min="5653" max="5653" width="2.7109375" style="2" customWidth="1"/>
    <col min="5654" max="5654" width="2.42578125" style="2" customWidth="1"/>
    <col min="5655" max="5655" width="3.28515625" style="2" customWidth="1"/>
    <col min="5656" max="5656" width="3.5703125" style="2" customWidth="1"/>
    <col min="5657" max="5657" width="4" style="2" customWidth="1"/>
    <col min="5658" max="5658" width="3.42578125" style="2" customWidth="1"/>
    <col min="5659" max="5659" width="3" style="2" customWidth="1"/>
    <col min="5660" max="5893" width="11.42578125" style="2"/>
    <col min="5894" max="5894" width="44.42578125" style="2" customWidth="1"/>
    <col min="5895" max="5895" width="13" style="2" customWidth="1"/>
    <col min="5896" max="5901" width="2" style="2" customWidth="1"/>
    <col min="5902" max="5902" width="2.42578125" style="2" customWidth="1"/>
    <col min="5903" max="5903" width="3" style="2" customWidth="1"/>
    <col min="5904" max="5906" width="2" style="2" customWidth="1"/>
    <col min="5907" max="5907" width="2.85546875" style="2" customWidth="1"/>
    <col min="5908" max="5908" width="3" style="2" customWidth="1"/>
    <col min="5909" max="5909" width="2.7109375" style="2" customWidth="1"/>
    <col min="5910" max="5910" width="2.42578125" style="2" customWidth="1"/>
    <col min="5911" max="5911" width="3.28515625" style="2" customWidth="1"/>
    <col min="5912" max="5912" width="3.5703125" style="2" customWidth="1"/>
    <col min="5913" max="5913" width="4" style="2" customWidth="1"/>
    <col min="5914" max="5914" width="3.42578125" style="2" customWidth="1"/>
    <col min="5915" max="5915" width="3" style="2" customWidth="1"/>
    <col min="5916" max="6149" width="11.42578125" style="2"/>
    <col min="6150" max="6150" width="44.42578125" style="2" customWidth="1"/>
    <col min="6151" max="6151" width="13" style="2" customWidth="1"/>
    <col min="6152" max="6157" width="2" style="2" customWidth="1"/>
    <col min="6158" max="6158" width="2.42578125" style="2" customWidth="1"/>
    <col min="6159" max="6159" width="3" style="2" customWidth="1"/>
    <col min="6160" max="6162" width="2" style="2" customWidth="1"/>
    <col min="6163" max="6163" width="2.85546875" style="2" customWidth="1"/>
    <col min="6164" max="6164" width="3" style="2" customWidth="1"/>
    <col min="6165" max="6165" width="2.7109375" style="2" customWidth="1"/>
    <col min="6166" max="6166" width="2.42578125" style="2" customWidth="1"/>
    <col min="6167" max="6167" width="3.28515625" style="2" customWidth="1"/>
    <col min="6168" max="6168" width="3.5703125" style="2" customWidth="1"/>
    <col min="6169" max="6169" width="4" style="2" customWidth="1"/>
    <col min="6170" max="6170" width="3.42578125" style="2" customWidth="1"/>
    <col min="6171" max="6171" width="3" style="2" customWidth="1"/>
    <col min="6172" max="6405" width="11.42578125" style="2"/>
    <col min="6406" max="6406" width="44.42578125" style="2" customWidth="1"/>
    <col min="6407" max="6407" width="13" style="2" customWidth="1"/>
    <col min="6408" max="6413" width="2" style="2" customWidth="1"/>
    <col min="6414" max="6414" width="2.42578125" style="2" customWidth="1"/>
    <col min="6415" max="6415" width="3" style="2" customWidth="1"/>
    <col min="6416" max="6418" width="2" style="2" customWidth="1"/>
    <col min="6419" max="6419" width="2.85546875" style="2" customWidth="1"/>
    <col min="6420" max="6420" width="3" style="2" customWidth="1"/>
    <col min="6421" max="6421" width="2.7109375" style="2" customWidth="1"/>
    <col min="6422" max="6422" width="2.42578125" style="2" customWidth="1"/>
    <col min="6423" max="6423" width="3.28515625" style="2" customWidth="1"/>
    <col min="6424" max="6424" width="3.5703125" style="2" customWidth="1"/>
    <col min="6425" max="6425" width="4" style="2" customWidth="1"/>
    <col min="6426" max="6426" width="3.42578125" style="2" customWidth="1"/>
    <col min="6427" max="6427" width="3" style="2" customWidth="1"/>
    <col min="6428" max="6661" width="11.42578125" style="2"/>
    <col min="6662" max="6662" width="44.42578125" style="2" customWidth="1"/>
    <col min="6663" max="6663" width="13" style="2" customWidth="1"/>
    <col min="6664" max="6669" width="2" style="2" customWidth="1"/>
    <col min="6670" max="6670" width="2.42578125" style="2" customWidth="1"/>
    <col min="6671" max="6671" width="3" style="2" customWidth="1"/>
    <col min="6672" max="6674" width="2" style="2" customWidth="1"/>
    <col min="6675" max="6675" width="2.85546875" style="2" customWidth="1"/>
    <col min="6676" max="6676" width="3" style="2" customWidth="1"/>
    <col min="6677" max="6677" width="2.7109375" style="2" customWidth="1"/>
    <col min="6678" max="6678" width="2.42578125" style="2" customWidth="1"/>
    <col min="6679" max="6679" width="3.28515625" style="2" customWidth="1"/>
    <col min="6680" max="6680" width="3.5703125" style="2" customWidth="1"/>
    <col min="6681" max="6681" width="4" style="2" customWidth="1"/>
    <col min="6682" max="6682" width="3.42578125" style="2" customWidth="1"/>
    <col min="6683" max="6683" width="3" style="2" customWidth="1"/>
    <col min="6684" max="6917" width="11.42578125" style="2"/>
    <col min="6918" max="6918" width="44.42578125" style="2" customWidth="1"/>
    <col min="6919" max="6919" width="13" style="2" customWidth="1"/>
    <col min="6920" max="6925" width="2" style="2" customWidth="1"/>
    <col min="6926" max="6926" width="2.42578125" style="2" customWidth="1"/>
    <col min="6927" max="6927" width="3" style="2" customWidth="1"/>
    <col min="6928" max="6930" width="2" style="2" customWidth="1"/>
    <col min="6931" max="6931" width="2.85546875" style="2" customWidth="1"/>
    <col min="6932" max="6932" width="3" style="2" customWidth="1"/>
    <col min="6933" max="6933" width="2.7109375" style="2" customWidth="1"/>
    <col min="6934" max="6934" width="2.42578125" style="2" customWidth="1"/>
    <col min="6935" max="6935" width="3.28515625" style="2" customWidth="1"/>
    <col min="6936" max="6936" width="3.5703125" style="2" customWidth="1"/>
    <col min="6937" max="6937" width="4" style="2" customWidth="1"/>
    <col min="6938" max="6938" width="3.42578125" style="2" customWidth="1"/>
    <col min="6939" max="6939" width="3" style="2" customWidth="1"/>
    <col min="6940" max="7173" width="11.42578125" style="2"/>
    <col min="7174" max="7174" width="44.42578125" style="2" customWidth="1"/>
    <col min="7175" max="7175" width="13" style="2" customWidth="1"/>
    <col min="7176" max="7181" width="2" style="2" customWidth="1"/>
    <col min="7182" max="7182" width="2.42578125" style="2" customWidth="1"/>
    <col min="7183" max="7183" width="3" style="2" customWidth="1"/>
    <col min="7184" max="7186" width="2" style="2" customWidth="1"/>
    <col min="7187" max="7187" width="2.85546875" style="2" customWidth="1"/>
    <col min="7188" max="7188" width="3" style="2" customWidth="1"/>
    <col min="7189" max="7189" width="2.7109375" style="2" customWidth="1"/>
    <col min="7190" max="7190" width="2.42578125" style="2" customWidth="1"/>
    <col min="7191" max="7191" width="3.28515625" style="2" customWidth="1"/>
    <col min="7192" max="7192" width="3.5703125" style="2" customWidth="1"/>
    <col min="7193" max="7193" width="4" style="2" customWidth="1"/>
    <col min="7194" max="7194" width="3.42578125" style="2" customWidth="1"/>
    <col min="7195" max="7195" width="3" style="2" customWidth="1"/>
    <col min="7196" max="7429" width="11.42578125" style="2"/>
    <col min="7430" max="7430" width="44.42578125" style="2" customWidth="1"/>
    <col min="7431" max="7431" width="13" style="2" customWidth="1"/>
    <col min="7432" max="7437" width="2" style="2" customWidth="1"/>
    <col min="7438" max="7438" width="2.42578125" style="2" customWidth="1"/>
    <col min="7439" max="7439" width="3" style="2" customWidth="1"/>
    <col min="7440" max="7442" width="2" style="2" customWidth="1"/>
    <col min="7443" max="7443" width="2.85546875" style="2" customWidth="1"/>
    <col min="7444" max="7444" width="3" style="2" customWidth="1"/>
    <col min="7445" max="7445" width="2.7109375" style="2" customWidth="1"/>
    <col min="7446" max="7446" width="2.42578125" style="2" customWidth="1"/>
    <col min="7447" max="7447" width="3.28515625" style="2" customWidth="1"/>
    <col min="7448" max="7448" width="3.5703125" style="2" customWidth="1"/>
    <col min="7449" max="7449" width="4" style="2" customWidth="1"/>
    <col min="7450" max="7450" width="3.42578125" style="2" customWidth="1"/>
    <col min="7451" max="7451" width="3" style="2" customWidth="1"/>
    <col min="7452" max="7685" width="11.42578125" style="2"/>
    <col min="7686" max="7686" width="44.42578125" style="2" customWidth="1"/>
    <col min="7687" max="7687" width="13" style="2" customWidth="1"/>
    <col min="7688" max="7693" width="2" style="2" customWidth="1"/>
    <col min="7694" max="7694" width="2.42578125" style="2" customWidth="1"/>
    <col min="7695" max="7695" width="3" style="2" customWidth="1"/>
    <col min="7696" max="7698" width="2" style="2" customWidth="1"/>
    <col min="7699" max="7699" width="2.85546875" style="2" customWidth="1"/>
    <col min="7700" max="7700" width="3" style="2" customWidth="1"/>
    <col min="7701" max="7701" width="2.7109375" style="2" customWidth="1"/>
    <col min="7702" max="7702" width="2.42578125" style="2" customWidth="1"/>
    <col min="7703" max="7703" width="3.28515625" style="2" customWidth="1"/>
    <col min="7704" max="7704" width="3.5703125" style="2" customWidth="1"/>
    <col min="7705" max="7705" width="4" style="2" customWidth="1"/>
    <col min="7706" max="7706" width="3.42578125" style="2" customWidth="1"/>
    <col min="7707" max="7707" width="3" style="2" customWidth="1"/>
    <col min="7708" max="7941" width="11.42578125" style="2"/>
    <col min="7942" max="7942" width="44.42578125" style="2" customWidth="1"/>
    <col min="7943" max="7943" width="13" style="2" customWidth="1"/>
    <col min="7944" max="7949" width="2" style="2" customWidth="1"/>
    <col min="7950" max="7950" width="2.42578125" style="2" customWidth="1"/>
    <col min="7951" max="7951" width="3" style="2" customWidth="1"/>
    <col min="7952" max="7954" width="2" style="2" customWidth="1"/>
    <col min="7955" max="7955" width="2.85546875" style="2" customWidth="1"/>
    <col min="7956" max="7956" width="3" style="2" customWidth="1"/>
    <col min="7957" max="7957" width="2.7109375" style="2" customWidth="1"/>
    <col min="7958" max="7958" width="2.42578125" style="2" customWidth="1"/>
    <col min="7959" max="7959" width="3.28515625" style="2" customWidth="1"/>
    <col min="7960" max="7960" width="3.5703125" style="2" customWidth="1"/>
    <col min="7961" max="7961" width="4" style="2" customWidth="1"/>
    <col min="7962" max="7962" width="3.42578125" style="2" customWidth="1"/>
    <col min="7963" max="7963" width="3" style="2" customWidth="1"/>
    <col min="7964" max="8197" width="11.42578125" style="2"/>
    <col min="8198" max="8198" width="44.42578125" style="2" customWidth="1"/>
    <col min="8199" max="8199" width="13" style="2" customWidth="1"/>
    <col min="8200" max="8205" width="2" style="2" customWidth="1"/>
    <col min="8206" max="8206" width="2.42578125" style="2" customWidth="1"/>
    <col min="8207" max="8207" width="3" style="2" customWidth="1"/>
    <col min="8208" max="8210" width="2" style="2" customWidth="1"/>
    <col min="8211" max="8211" width="2.85546875" style="2" customWidth="1"/>
    <col min="8212" max="8212" width="3" style="2" customWidth="1"/>
    <col min="8213" max="8213" width="2.7109375" style="2" customWidth="1"/>
    <col min="8214" max="8214" width="2.42578125" style="2" customWidth="1"/>
    <col min="8215" max="8215" width="3.28515625" style="2" customWidth="1"/>
    <col min="8216" max="8216" width="3.5703125" style="2" customWidth="1"/>
    <col min="8217" max="8217" width="4" style="2" customWidth="1"/>
    <col min="8218" max="8218" width="3.42578125" style="2" customWidth="1"/>
    <col min="8219" max="8219" width="3" style="2" customWidth="1"/>
    <col min="8220" max="8453" width="11.42578125" style="2"/>
    <col min="8454" max="8454" width="44.42578125" style="2" customWidth="1"/>
    <col min="8455" max="8455" width="13" style="2" customWidth="1"/>
    <col min="8456" max="8461" width="2" style="2" customWidth="1"/>
    <col min="8462" max="8462" width="2.42578125" style="2" customWidth="1"/>
    <col min="8463" max="8463" width="3" style="2" customWidth="1"/>
    <col min="8464" max="8466" width="2" style="2" customWidth="1"/>
    <col min="8467" max="8467" width="2.85546875" style="2" customWidth="1"/>
    <col min="8468" max="8468" width="3" style="2" customWidth="1"/>
    <col min="8469" max="8469" width="2.7109375" style="2" customWidth="1"/>
    <col min="8470" max="8470" width="2.42578125" style="2" customWidth="1"/>
    <col min="8471" max="8471" width="3.28515625" style="2" customWidth="1"/>
    <col min="8472" max="8472" width="3.5703125" style="2" customWidth="1"/>
    <col min="8473" max="8473" width="4" style="2" customWidth="1"/>
    <col min="8474" max="8474" width="3.42578125" style="2" customWidth="1"/>
    <col min="8475" max="8475" width="3" style="2" customWidth="1"/>
    <col min="8476" max="8709" width="11.42578125" style="2"/>
    <col min="8710" max="8710" width="44.42578125" style="2" customWidth="1"/>
    <col min="8711" max="8711" width="13" style="2" customWidth="1"/>
    <col min="8712" max="8717" width="2" style="2" customWidth="1"/>
    <col min="8718" max="8718" width="2.42578125" style="2" customWidth="1"/>
    <col min="8719" max="8719" width="3" style="2" customWidth="1"/>
    <col min="8720" max="8722" width="2" style="2" customWidth="1"/>
    <col min="8723" max="8723" width="2.85546875" style="2" customWidth="1"/>
    <col min="8724" max="8724" width="3" style="2" customWidth="1"/>
    <col min="8725" max="8725" width="2.7109375" style="2" customWidth="1"/>
    <col min="8726" max="8726" width="2.42578125" style="2" customWidth="1"/>
    <col min="8727" max="8727" width="3.28515625" style="2" customWidth="1"/>
    <col min="8728" max="8728" width="3.5703125" style="2" customWidth="1"/>
    <col min="8729" max="8729" width="4" style="2" customWidth="1"/>
    <col min="8730" max="8730" width="3.42578125" style="2" customWidth="1"/>
    <col min="8731" max="8731" width="3" style="2" customWidth="1"/>
    <col min="8732" max="8965" width="11.42578125" style="2"/>
    <col min="8966" max="8966" width="44.42578125" style="2" customWidth="1"/>
    <col min="8967" max="8967" width="13" style="2" customWidth="1"/>
    <col min="8968" max="8973" width="2" style="2" customWidth="1"/>
    <col min="8974" max="8974" width="2.42578125" style="2" customWidth="1"/>
    <col min="8975" max="8975" width="3" style="2" customWidth="1"/>
    <col min="8976" max="8978" width="2" style="2" customWidth="1"/>
    <col min="8979" max="8979" width="2.85546875" style="2" customWidth="1"/>
    <col min="8980" max="8980" width="3" style="2" customWidth="1"/>
    <col min="8981" max="8981" width="2.7109375" style="2" customWidth="1"/>
    <col min="8982" max="8982" width="2.42578125" style="2" customWidth="1"/>
    <col min="8983" max="8983" width="3.28515625" style="2" customWidth="1"/>
    <col min="8984" max="8984" width="3.5703125" style="2" customWidth="1"/>
    <col min="8985" max="8985" width="4" style="2" customWidth="1"/>
    <col min="8986" max="8986" width="3.42578125" style="2" customWidth="1"/>
    <col min="8987" max="8987" width="3" style="2" customWidth="1"/>
    <col min="8988" max="9221" width="11.42578125" style="2"/>
    <col min="9222" max="9222" width="44.42578125" style="2" customWidth="1"/>
    <col min="9223" max="9223" width="13" style="2" customWidth="1"/>
    <col min="9224" max="9229" width="2" style="2" customWidth="1"/>
    <col min="9230" max="9230" width="2.42578125" style="2" customWidth="1"/>
    <col min="9231" max="9231" width="3" style="2" customWidth="1"/>
    <col min="9232" max="9234" width="2" style="2" customWidth="1"/>
    <col min="9235" max="9235" width="2.85546875" style="2" customWidth="1"/>
    <col min="9236" max="9236" width="3" style="2" customWidth="1"/>
    <col min="9237" max="9237" width="2.7109375" style="2" customWidth="1"/>
    <col min="9238" max="9238" width="2.42578125" style="2" customWidth="1"/>
    <col min="9239" max="9239" width="3.28515625" style="2" customWidth="1"/>
    <col min="9240" max="9240" width="3.5703125" style="2" customWidth="1"/>
    <col min="9241" max="9241" width="4" style="2" customWidth="1"/>
    <col min="9242" max="9242" width="3.42578125" style="2" customWidth="1"/>
    <col min="9243" max="9243" width="3" style="2" customWidth="1"/>
    <col min="9244" max="9477" width="11.42578125" style="2"/>
    <col min="9478" max="9478" width="44.42578125" style="2" customWidth="1"/>
    <col min="9479" max="9479" width="13" style="2" customWidth="1"/>
    <col min="9480" max="9485" width="2" style="2" customWidth="1"/>
    <col min="9486" max="9486" width="2.42578125" style="2" customWidth="1"/>
    <col min="9487" max="9487" width="3" style="2" customWidth="1"/>
    <col min="9488" max="9490" width="2" style="2" customWidth="1"/>
    <col min="9491" max="9491" width="2.85546875" style="2" customWidth="1"/>
    <col min="9492" max="9492" width="3" style="2" customWidth="1"/>
    <col min="9493" max="9493" width="2.7109375" style="2" customWidth="1"/>
    <col min="9494" max="9494" width="2.42578125" style="2" customWidth="1"/>
    <col min="9495" max="9495" width="3.28515625" style="2" customWidth="1"/>
    <col min="9496" max="9496" width="3.5703125" style="2" customWidth="1"/>
    <col min="9497" max="9497" width="4" style="2" customWidth="1"/>
    <col min="9498" max="9498" width="3.42578125" style="2" customWidth="1"/>
    <col min="9499" max="9499" width="3" style="2" customWidth="1"/>
    <col min="9500" max="9733" width="11.42578125" style="2"/>
    <col min="9734" max="9734" width="44.42578125" style="2" customWidth="1"/>
    <col min="9735" max="9735" width="13" style="2" customWidth="1"/>
    <col min="9736" max="9741" width="2" style="2" customWidth="1"/>
    <col min="9742" max="9742" width="2.42578125" style="2" customWidth="1"/>
    <col min="9743" max="9743" width="3" style="2" customWidth="1"/>
    <col min="9744" max="9746" width="2" style="2" customWidth="1"/>
    <col min="9747" max="9747" width="2.85546875" style="2" customWidth="1"/>
    <col min="9748" max="9748" width="3" style="2" customWidth="1"/>
    <col min="9749" max="9749" width="2.7109375" style="2" customWidth="1"/>
    <col min="9750" max="9750" width="2.42578125" style="2" customWidth="1"/>
    <col min="9751" max="9751" width="3.28515625" style="2" customWidth="1"/>
    <col min="9752" max="9752" width="3.5703125" style="2" customWidth="1"/>
    <col min="9753" max="9753" width="4" style="2" customWidth="1"/>
    <col min="9754" max="9754" width="3.42578125" style="2" customWidth="1"/>
    <col min="9755" max="9755" width="3" style="2" customWidth="1"/>
    <col min="9756" max="9989" width="11.42578125" style="2"/>
    <col min="9990" max="9990" width="44.42578125" style="2" customWidth="1"/>
    <col min="9991" max="9991" width="13" style="2" customWidth="1"/>
    <col min="9992" max="9997" width="2" style="2" customWidth="1"/>
    <col min="9998" max="9998" width="2.42578125" style="2" customWidth="1"/>
    <col min="9999" max="9999" width="3" style="2" customWidth="1"/>
    <col min="10000" max="10002" width="2" style="2" customWidth="1"/>
    <col min="10003" max="10003" width="2.85546875" style="2" customWidth="1"/>
    <col min="10004" max="10004" width="3" style="2" customWidth="1"/>
    <col min="10005" max="10005" width="2.7109375" style="2" customWidth="1"/>
    <col min="10006" max="10006" width="2.42578125" style="2" customWidth="1"/>
    <col min="10007" max="10007" width="3.28515625" style="2" customWidth="1"/>
    <col min="10008" max="10008" width="3.5703125" style="2" customWidth="1"/>
    <col min="10009" max="10009" width="4" style="2" customWidth="1"/>
    <col min="10010" max="10010" width="3.42578125" style="2" customWidth="1"/>
    <col min="10011" max="10011" width="3" style="2" customWidth="1"/>
    <col min="10012" max="10245" width="11.42578125" style="2"/>
    <col min="10246" max="10246" width="44.42578125" style="2" customWidth="1"/>
    <col min="10247" max="10247" width="13" style="2" customWidth="1"/>
    <col min="10248" max="10253" width="2" style="2" customWidth="1"/>
    <col min="10254" max="10254" width="2.42578125" style="2" customWidth="1"/>
    <col min="10255" max="10255" width="3" style="2" customWidth="1"/>
    <col min="10256" max="10258" width="2" style="2" customWidth="1"/>
    <col min="10259" max="10259" width="2.85546875" style="2" customWidth="1"/>
    <col min="10260" max="10260" width="3" style="2" customWidth="1"/>
    <col min="10261" max="10261" width="2.7109375" style="2" customWidth="1"/>
    <col min="10262" max="10262" width="2.42578125" style="2" customWidth="1"/>
    <col min="10263" max="10263" width="3.28515625" style="2" customWidth="1"/>
    <col min="10264" max="10264" width="3.5703125" style="2" customWidth="1"/>
    <col min="10265" max="10265" width="4" style="2" customWidth="1"/>
    <col min="10266" max="10266" width="3.42578125" style="2" customWidth="1"/>
    <col min="10267" max="10267" width="3" style="2" customWidth="1"/>
    <col min="10268" max="10501" width="11.42578125" style="2"/>
    <col min="10502" max="10502" width="44.42578125" style="2" customWidth="1"/>
    <col min="10503" max="10503" width="13" style="2" customWidth="1"/>
    <col min="10504" max="10509" width="2" style="2" customWidth="1"/>
    <col min="10510" max="10510" width="2.42578125" style="2" customWidth="1"/>
    <col min="10511" max="10511" width="3" style="2" customWidth="1"/>
    <col min="10512" max="10514" width="2" style="2" customWidth="1"/>
    <col min="10515" max="10515" width="2.85546875" style="2" customWidth="1"/>
    <col min="10516" max="10516" width="3" style="2" customWidth="1"/>
    <col min="10517" max="10517" width="2.7109375" style="2" customWidth="1"/>
    <col min="10518" max="10518" width="2.42578125" style="2" customWidth="1"/>
    <col min="10519" max="10519" width="3.28515625" style="2" customWidth="1"/>
    <col min="10520" max="10520" width="3.5703125" style="2" customWidth="1"/>
    <col min="10521" max="10521" width="4" style="2" customWidth="1"/>
    <col min="10522" max="10522" width="3.42578125" style="2" customWidth="1"/>
    <col min="10523" max="10523" width="3" style="2" customWidth="1"/>
    <col min="10524" max="10757" width="11.42578125" style="2"/>
    <col min="10758" max="10758" width="44.42578125" style="2" customWidth="1"/>
    <col min="10759" max="10759" width="13" style="2" customWidth="1"/>
    <col min="10760" max="10765" width="2" style="2" customWidth="1"/>
    <col min="10766" max="10766" width="2.42578125" style="2" customWidth="1"/>
    <col min="10767" max="10767" width="3" style="2" customWidth="1"/>
    <col min="10768" max="10770" width="2" style="2" customWidth="1"/>
    <col min="10771" max="10771" width="2.85546875" style="2" customWidth="1"/>
    <col min="10772" max="10772" width="3" style="2" customWidth="1"/>
    <col min="10773" max="10773" width="2.7109375" style="2" customWidth="1"/>
    <col min="10774" max="10774" width="2.42578125" style="2" customWidth="1"/>
    <col min="10775" max="10775" width="3.28515625" style="2" customWidth="1"/>
    <col min="10776" max="10776" width="3.5703125" style="2" customWidth="1"/>
    <col min="10777" max="10777" width="4" style="2" customWidth="1"/>
    <col min="10778" max="10778" width="3.42578125" style="2" customWidth="1"/>
    <col min="10779" max="10779" width="3" style="2" customWidth="1"/>
    <col min="10780" max="11013" width="11.42578125" style="2"/>
    <col min="11014" max="11014" width="44.42578125" style="2" customWidth="1"/>
    <col min="11015" max="11015" width="13" style="2" customWidth="1"/>
    <col min="11016" max="11021" width="2" style="2" customWidth="1"/>
    <col min="11022" max="11022" width="2.42578125" style="2" customWidth="1"/>
    <col min="11023" max="11023" width="3" style="2" customWidth="1"/>
    <col min="11024" max="11026" width="2" style="2" customWidth="1"/>
    <col min="11027" max="11027" width="2.85546875" style="2" customWidth="1"/>
    <col min="11028" max="11028" width="3" style="2" customWidth="1"/>
    <col min="11029" max="11029" width="2.7109375" style="2" customWidth="1"/>
    <col min="11030" max="11030" width="2.42578125" style="2" customWidth="1"/>
    <col min="11031" max="11031" width="3.28515625" style="2" customWidth="1"/>
    <col min="11032" max="11032" width="3.5703125" style="2" customWidth="1"/>
    <col min="11033" max="11033" width="4" style="2" customWidth="1"/>
    <col min="11034" max="11034" width="3.42578125" style="2" customWidth="1"/>
    <col min="11035" max="11035" width="3" style="2" customWidth="1"/>
    <col min="11036" max="11269" width="11.42578125" style="2"/>
    <col min="11270" max="11270" width="44.42578125" style="2" customWidth="1"/>
    <col min="11271" max="11271" width="13" style="2" customWidth="1"/>
    <col min="11272" max="11277" width="2" style="2" customWidth="1"/>
    <col min="11278" max="11278" width="2.42578125" style="2" customWidth="1"/>
    <col min="11279" max="11279" width="3" style="2" customWidth="1"/>
    <col min="11280" max="11282" width="2" style="2" customWidth="1"/>
    <col min="11283" max="11283" width="2.85546875" style="2" customWidth="1"/>
    <col min="11284" max="11284" width="3" style="2" customWidth="1"/>
    <col min="11285" max="11285" width="2.7109375" style="2" customWidth="1"/>
    <col min="11286" max="11286" width="2.42578125" style="2" customWidth="1"/>
    <col min="11287" max="11287" width="3.28515625" style="2" customWidth="1"/>
    <col min="11288" max="11288" width="3.5703125" style="2" customWidth="1"/>
    <col min="11289" max="11289" width="4" style="2" customWidth="1"/>
    <col min="11290" max="11290" width="3.42578125" style="2" customWidth="1"/>
    <col min="11291" max="11291" width="3" style="2" customWidth="1"/>
    <col min="11292" max="11525" width="11.42578125" style="2"/>
    <col min="11526" max="11526" width="44.42578125" style="2" customWidth="1"/>
    <col min="11527" max="11527" width="13" style="2" customWidth="1"/>
    <col min="11528" max="11533" width="2" style="2" customWidth="1"/>
    <col min="11534" max="11534" width="2.42578125" style="2" customWidth="1"/>
    <col min="11535" max="11535" width="3" style="2" customWidth="1"/>
    <col min="11536" max="11538" width="2" style="2" customWidth="1"/>
    <col min="11539" max="11539" width="2.85546875" style="2" customWidth="1"/>
    <col min="11540" max="11540" width="3" style="2" customWidth="1"/>
    <col min="11541" max="11541" width="2.7109375" style="2" customWidth="1"/>
    <col min="11542" max="11542" width="2.42578125" style="2" customWidth="1"/>
    <col min="11543" max="11543" width="3.28515625" style="2" customWidth="1"/>
    <col min="11544" max="11544" width="3.5703125" style="2" customWidth="1"/>
    <col min="11545" max="11545" width="4" style="2" customWidth="1"/>
    <col min="11546" max="11546" width="3.42578125" style="2" customWidth="1"/>
    <col min="11547" max="11547" width="3" style="2" customWidth="1"/>
    <col min="11548" max="11781" width="11.42578125" style="2"/>
    <col min="11782" max="11782" width="44.42578125" style="2" customWidth="1"/>
    <col min="11783" max="11783" width="13" style="2" customWidth="1"/>
    <col min="11784" max="11789" width="2" style="2" customWidth="1"/>
    <col min="11790" max="11790" width="2.42578125" style="2" customWidth="1"/>
    <col min="11791" max="11791" width="3" style="2" customWidth="1"/>
    <col min="11792" max="11794" width="2" style="2" customWidth="1"/>
    <col min="11795" max="11795" width="2.85546875" style="2" customWidth="1"/>
    <col min="11796" max="11796" width="3" style="2" customWidth="1"/>
    <col min="11797" max="11797" width="2.7109375" style="2" customWidth="1"/>
    <col min="11798" max="11798" width="2.42578125" style="2" customWidth="1"/>
    <col min="11799" max="11799" width="3.28515625" style="2" customWidth="1"/>
    <col min="11800" max="11800" width="3.5703125" style="2" customWidth="1"/>
    <col min="11801" max="11801" width="4" style="2" customWidth="1"/>
    <col min="11802" max="11802" width="3.42578125" style="2" customWidth="1"/>
    <col min="11803" max="11803" width="3" style="2" customWidth="1"/>
    <col min="11804" max="12037" width="11.42578125" style="2"/>
    <col min="12038" max="12038" width="44.42578125" style="2" customWidth="1"/>
    <col min="12039" max="12039" width="13" style="2" customWidth="1"/>
    <col min="12040" max="12045" width="2" style="2" customWidth="1"/>
    <col min="12046" max="12046" width="2.42578125" style="2" customWidth="1"/>
    <col min="12047" max="12047" width="3" style="2" customWidth="1"/>
    <col min="12048" max="12050" width="2" style="2" customWidth="1"/>
    <col min="12051" max="12051" width="2.85546875" style="2" customWidth="1"/>
    <col min="12052" max="12052" width="3" style="2" customWidth="1"/>
    <col min="12053" max="12053" width="2.7109375" style="2" customWidth="1"/>
    <col min="12054" max="12054" width="2.42578125" style="2" customWidth="1"/>
    <col min="12055" max="12055" width="3.28515625" style="2" customWidth="1"/>
    <col min="12056" max="12056" width="3.5703125" style="2" customWidth="1"/>
    <col min="12057" max="12057" width="4" style="2" customWidth="1"/>
    <col min="12058" max="12058" width="3.42578125" style="2" customWidth="1"/>
    <col min="12059" max="12059" width="3" style="2" customWidth="1"/>
    <col min="12060" max="12293" width="11.42578125" style="2"/>
    <col min="12294" max="12294" width="44.42578125" style="2" customWidth="1"/>
    <col min="12295" max="12295" width="13" style="2" customWidth="1"/>
    <col min="12296" max="12301" width="2" style="2" customWidth="1"/>
    <col min="12302" max="12302" width="2.42578125" style="2" customWidth="1"/>
    <col min="12303" max="12303" width="3" style="2" customWidth="1"/>
    <col min="12304" max="12306" width="2" style="2" customWidth="1"/>
    <col min="12307" max="12307" width="2.85546875" style="2" customWidth="1"/>
    <col min="12308" max="12308" width="3" style="2" customWidth="1"/>
    <col min="12309" max="12309" width="2.7109375" style="2" customWidth="1"/>
    <col min="12310" max="12310" width="2.42578125" style="2" customWidth="1"/>
    <col min="12311" max="12311" width="3.28515625" style="2" customWidth="1"/>
    <col min="12312" max="12312" width="3.5703125" style="2" customWidth="1"/>
    <col min="12313" max="12313" width="4" style="2" customWidth="1"/>
    <col min="12314" max="12314" width="3.42578125" style="2" customWidth="1"/>
    <col min="12315" max="12315" width="3" style="2" customWidth="1"/>
    <col min="12316" max="12549" width="11.42578125" style="2"/>
    <col min="12550" max="12550" width="44.42578125" style="2" customWidth="1"/>
    <col min="12551" max="12551" width="13" style="2" customWidth="1"/>
    <col min="12552" max="12557" width="2" style="2" customWidth="1"/>
    <col min="12558" max="12558" width="2.42578125" style="2" customWidth="1"/>
    <col min="12559" max="12559" width="3" style="2" customWidth="1"/>
    <col min="12560" max="12562" width="2" style="2" customWidth="1"/>
    <col min="12563" max="12563" width="2.85546875" style="2" customWidth="1"/>
    <col min="12564" max="12564" width="3" style="2" customWidth="1"/>
    <col min="12565" max="12565" width="2.7109375" style="2" customWidth="1"/>
    <col min="12566" max="12566" width="2.42578125" style="2" customWidth="1"/>
    <col min="12567" max="12567" width="3.28515625" style="2" customWidth="1"/>
    <col min="12568" max="12568" width="3.5703125" style="2" customWidth="1"/>
    <col min="12569" max="12569" width="4" style="2" customWidth="1"/>
    <col min="12570" max="12570" width="3.42578125" style="2" customWidth="1"/>
    <col min="12571" max="12571" width="3" style="2" customWidth="1"/>
    <col min="12572" max="12805" width="11.42578125" style="2"/>
    <col min="12806" max="12806" width="44.42578125" style="2" customWidth="1"/>
    <col min="12807" max="12807" width="13" style="2" customWidth="1"/>
    <col min="12808" max="12813" width="2" style="2" customWidth="1"/>
    <col min="12814" max="12814" width="2.42578125" style="2" customWidth="1"/>
    <col min="12815" max="12815" width="3" style="2" customWidth="1"/>
    <col min="12816" max="12818" width="2" style="2" customWidth="1"/>
    <col min="12819" max="12819" width="2.85546875" style="2" customWidth="1"/>
    <col min="12820" max="12820" width="3" style="2" customWidth="1"/>
    <col min="12821" max="12821" width="2.7109375" style="2" customWidth="1"/>
    <col min="12822" max="12822" width="2.42578125" style="2" customWidth="1"/>
    <col min="12823" max="12823" width="3.28515625" style="2" customWidth="1"/>
    <col min="12824" max="12824" width="3.5703125" style="2" customWidth="1"/>
    <col min="12825" max="12825" width="4" style="2" customWidth="1"/>
    <col min="12826" max="12826" width="3.42578125" style="2" customWidth="1"/>
    <col min="12827" max="12827" width="3" style="2" customWidth="1"/>
    <col min="12828" max="13061" width="11.42578125" style="2"/>
    <col min="13062" max="13062" width="44.42578125" style="2" customWidth="1"/>
    <col min="13063" max="13063" width="13" style="2" customWidth="1"/>
    <col min="13064" max="13069" width="2" style="2" customWidth="1"/>
    <col min="13070" max="13070" width="2.42578125" style="2" customWidth="1"/>
    <col min="13071" max="13071" width="3" style="2" customWidth="1"/>
    <col min="13072" max="13074" width="2" style="2" customWidth="1"/>
    <col min="13075" max="13075" width="2.85546875" style="2" customWidth="1"/>
    <col min="13076" max="13076" width="3" style="2" customWidth="1"/>
    <col min="13077" max="13077" width="2.7109375" style="2" customWidth="1"/>
    <col min="13078" max="13078" width="2.42578125" style="2" customWidth="1"/>
    <col min="13079" max="13079" width="3.28515625" style="2" customWidth="1"/>
    <col min="13080" max="13080" width="3.5703125" style="2" customWidth="1"/>
    <col min="13081" max="13081" width="4" style="2" customWidth="1"/>
    <col min="13082" max="13082" width="3.42578125" style="2" customWidth="1"/>
    <col min="13083" max="13083" width="3" style="2" customWidth="1"/>
    <col min="13084" max="13317" width="11.42578125" style="2"/>
    <col min="13318" max="13318" width="44.42578125" style="2" customWidth="1"/>
    <col min="13319" max="13319" width="13" style="2" customWidth="1"/>
    <col min="13320" max="13325" width="2" style="2" customWidth="1"/>
    <col min="13326" max="13326" width="2.42578125" style="2" customWidth="1"/>
    <col min="13327" max="13327" width="3" style="2" customWidth="1"/>
    <col min="13328" max="13330" width="2" style="2" customWidth="1"/>
    <col min="13331" max="13331" width="2.85546875" style="2" customWidth="1"/>
    <col min="13332" max="13332" width="3" style="2" customWidth="1"/>
    <col min="13333" max="13333" width="2.7109375" style="2" customWidth="1"/>
    <col min="13334" max="13334" width="2.42578125" style="2" customWidth="1"/>
    <col min="13335" max="13335" width="3.28515625" style="2" customWidth="1"/>
    <col min="13336" max="13336" width="3.5703125" style="2" customWidth="1"/>
    <col min="13337" max="13337" width="4" style="2" customWidth="1"/>
    <col min="13338" max="13338" width="3.42578125" style="2" customWidth="1"/>
    <col min="13339" max="13339" width="3" style="2" customWidth="1"/>
    <col min="13340" max="13573" width="11.42578125" style="2"/>
    <col min="13574" max="13574" width="44.42578125" style="2" customWidth="1"/>
    <col min="13575" max="13575" width="13" style="2" customWidth="1"/>
    <col min="13576" max="13581" width="2" style="2" customWidth="1"/>
    <col min="13582" max="13582" width="2.42578125" style="2" customWidth="1"/>
    <col min="13583" max="13583" width="3" style="2" customWidth="1"/>
    <col min="13584" max="13586" width="2" style="2" customWidth="1"/>
    <col min="13587" max="13587" width="2.85546875" style="2" customWidth="1"/>
    <col min="13588" max="13588" width="3" style="2" customWidth="1"/>
    <col min="13589" max="13589" width="2.7109375" style="2" customWidth="1"/>
    <col min="13590" max="13590" width="2.42578125" style="2" customWidth="1"/>
    <col min="13591" max="13591" width="3.28515625" style="2" customWidth="1"/>
    <col min="13592" max="13592" width="3.5703125" style="2" customWidth="1"/>
    <col min="13593" max="13593" width="4" style="2" customWidth="1"/>
    <col min="13594" max="13594" width="3.42578125" style="2" customWidth="1"/>
    <col min="13595" max="13595" width="3" style="2" customWidth="1"/>
    <col min="13596" max="13829" width="11.42578125" style="2"/>
    <col min="13830" max="13830" width="44.42578125" style="2" customWidth="1"/>
    <col min="13831" max="13831" width="13" style="2" customWidth="1"/>
    <col min="13832" max="13837" width="2" style="2" customWidth="1"/>
    <col min="13838" max="13838" width="2.42578125" style="2" customWidth="1"/>
    <col min="13839" max="13839" width="3" style="2" customWidth="1"/>
    <col min="13840" max="13842" width="2" style="2" customWidth="1"/>
    <col min="13843" max="13843" width="2.85546875" style="2" customWidth="1"/>
    <col min="13844" max="13844" width="3" style="2" customWidth="1"/>
    <col min="13845" max="13845" width="2.7109375" style="2" customWidth="1"/>
    <col min="13846" max="13846" width="2.42578125" style="2" customWidth="1"/>
    <col min="13847" max="13847" width="3.28515625" style="2" customWidth="1"/>
    <col min="13848" max="13848" width="3.5703125" style="2" customWidth="1"/>
    <col min="13849" max="13849" width="4" style="2" customWidth="1"/>
    <col min="13850" max="13850" width="3.42578125" style="2" customWidth="1"/>
    <col min="13851" max="13851" width="3" style="2" customWidth="1"/>
    <col min="13852" max="14085" width="11.42578125" style="2"/>
    <col min="14086" max="14086" width="44.42578125" style="2" customWidth="1"/>
    <col min="14087" max="14087" width="13" style="2" customWidth="1"/>
    <col min="14088" max="14093" width="2" style="2" customWidth="1"/>
    <col min="14094" max="14094" width="2.42578125" style="2" customWidth="1"/>
    <col min="14095" max="14095" width="3" style="2" customWidth="1"/>
    <col min="14096" max="14098" width="2" style="2" customWidth="1"/>
    <col min="14099" max="14099" width="2.85546875" style="2" customWidth="1"/>
    <col min="14100" max="14100" width="3" style="2" customWidth="1"/>
    <col min="14101" max="14101" width="2.7109375" style="2" customWidth="1"/>
    <col min="14102" max="14102" width="2.42578125" style="2" customWidth="1"/>
    <col min="14103" max="14103" width="3.28515625" style="2" customWidth="1"/>
    <col min="14104" max="14104" width="3.5703125" style="2" customWidth="1"/>
    <col min="14105" max="14105" width="4" style="2" customWidth="1"/>
    <col min="14106" max="14106" width="3.42578125" style="2" customWidth="1"/>
    <col min="14107" max="14107" width="3" style="2" customWidth="1"/>
    <col min="14108" max="14341" width="11.42578125" style="2"/>
    <col min="14342" max="14342" width="44.42578125" style="2" customWidth="1"/>
    <col min="14343" max="14343" width="13" style="2" customWidth="1"/>
    <col min="14344" max="14349" width="2" style="2" customWidth="1"/>
    <col min="14350" max="14350" width="2.42578125" style="2" customWidth="1"/>
    <col min="14351" max="14351" width="3" style="2" customWidth="1"/>
    <col min="14352" max="14354" width="2" style="2" customWidth="1"/>
    <col min="14355" max="14355" width="2.85546875" style="2" customWidth="1"/>
    <col min="14356" max="14356" width="3" style="2" customWidth="1"/>
    <col min="14357" max="14357" width="2.7109375" style="2" customWidth="1"/>
    <col min="14358" max="14358" width="2.42578125" style="2" customWidth="1"/>
    <col min="14359" max="14359" width="3.28515625" style="2" customWidth="1"/>
    <col min="14360" max="14360" width="3.5703125" style="2" customWidth="1"/>
    <col min="14361" max="14361" width="4" style="2" customWidth="1"/>
    <col min="14362" max="14362" width="3.42578125" style="2" customWidth="1"/>
    <col min="14363" max="14363" width="3" style="2" customWidth="1"/>
    <col min="14364" max="14597" width="11.42578125" style="2"/>
    <col min="14598" max="14598" width="44.42578125" style="2" customWidth="1"/>
    <col min="14599" max="14599" width="13" style="2" customWidth="1"/>
    <col min="14600" max="14605" width="2" style="2" customWidth="1"/>
    <col min="14606" max="14606" width="2.42578125" style="2" customWidth="1"/>
    <col min="14607" max="14607" width="3" style="2" customWidth="1"/>
    <col min="14608" max="14610" width="2" style="2" customWidth="1"/>
    <col min="14611" max="14611" width="2.85546875" style="2" customWidth="1"/>
    <col min="14612" max="14612" width="3" style="2" customWidth="1"/>
    <col min="14613" max="14613" width="2.7109375" style="2" customWidth="1"/>
    <col min="14614" max="14614" width="2.42578125" style="2" customWidth="1"/>
    <col min="14615" max="14615" width="3.28515625" style="2" customWidth="1"/>
    <col min="14616" max="14616" width="3.5703125" style="2" customWidth="1"/>
    <col min="14617" max="14617" width="4" style="2" customWidth="1"/>
    <col min="14618" max="14618" width="3.42578125" style="2" customWidth="1"/>
    <col min="14619" max="14619" width="3" style="2" customWidth="1"/>
    <col min="14620" max="14853" width="11.42578125" style="2"/>
    <col min="14854" max="14854" width="44.42578125" style="2" customWidth="1"/>
    <col min="14855" max="14855" width="13" style="2" customWidth="1"/>
    <col min="14856" max="14861" width="2" style="2" customWidth="1"/>
    <col min="14862" max="14862" width="2.42578125" style="2" customWidth="1"/>
    <col min="14863" max="14863" width="3" style="2" customWidth="1"/>
    <col min="14864" max="14866" width="2" style="2" customWidth="1"/>
    <col min="14867" max="14867" width="2.85546875" style="2" customWidth="1"/>
    <col min="14868" max="14868" width="3" style="2" customWidth="1"/>
    <col min="14869" max="14869" width="2.7109375" style="2" customWidth="1"/>
    <col min="14870" max="14870" width="2.42578125" style="2" customWidth="1"/>
    <col min="14871" max="14871" width="3.28515625" style="2" customWidth="1"/>
    <col min="14872" max="14872" width="3.5703125" style="2" customWidth="1"/>
    <col min="14873" max="14873" width="4" style="2" customWidth="1"/>
    <col min="14874" max="14874" width="3.42578125" style="2" customWidth="1"/>
    <col min="14875" max="14875" width="3" style="2" customWidth="1"/>
    <col min="14876" max="15109" width="11.42578125" style="2"/>
    <col min="15110" max="15110" width="44.42578125" style="2" customWidth="1"/>
    <col min="15111" max="15111" width="13" style="2" customWidth="1"/>
    <col min="15112" max="15117" width="2" style="2" customWidth="1"/>
    <col min="15118" max="15118" width="2.42578125" style="2" customWidth="1"/>
    <col min="15119" max="15119" width="3" style="2" customWidth="1"/>
    <col min="15120" max="15122" width="2" style="2" customWidth="1"/>
    <col min="15123" max="15123" width="2.85546875" style="2" customWidth="1"/>
    <col min="15124" max="15124" width="3" style="2" customWidth="1"/>
    <col min="15125" max="15125" width="2.7109375" style="2" customWidth="1"/>
    <col min="15126" max="15126" width="2.42578125" style="2" customWidth="1"/>
    <col min="15127" max="15127" width="3.28515625" style="2" customWidth="1"/>
    <col min="15128" max="15128" width="3.5703125" style="2" customWidth="1"/>
    <col min="15129" max="15129" width="4" style="2" customWidth="1"/>
    <col min="15130" max="15130" width="3.42578125" style="2" customWidth="1"/>
    <col min="15131" max="15131" width="3" style="2" customWidth="1"/>
    <col min="15132" max="15365" width="11.42578125" style="2"/>
    <col min="15366" max="15366" width="44.42578125" style="2" customWidth="1"/>
    <col min="15367" max="15367" width="13" style="2" customWidth="1"/>
    <col min="15368" max="15373" width="2" style="2" customWidth="1"/>
    <col min="15374" max="15374" width="2.42578125" style="2" customWidth="1"/>
    <col min="15375" max="15375" width="3" style="2" customWidth="1"/>
    <col min="15376" max="15378" width="2" style="2" customWidth="1"/>
    <col min="15379" max="15379" width="2.85546875" style="2" customWidth="1"/>
    <col min="15380" max="15380" width="3" style="2" customWidth="1"/>
    <col min="15381" max="15381" width="2.7109375" style="2" customWidth="1"/>
    <col min="15382" max="15382" width="2.42578125" style="2" customWidth="1"/>
    <col min="15383" max="15383" width="3.28515625" style="2" customWidth="1"/>
    <col min="15384" max="15384" width="3.5703125" style="2" customWidth="1"/>
    <col min="15385" max="15385" width="4" style="2" customWidth="1"/>
    <col min="15386" max="15386" width="3.42578125" style="2" customWidth="1"/>
    <col min="15387" max="15387" width="3" style="2" customWidth="1"/>
    <col min="15388" max="15621" width="11.42578125" style="2"/>
    <col min="15622" max="15622" width="44.42578125" style="2" customWidth="1"/>
    <col min="15623" max="15623" width="13" style="2" customWidth="1"/>
    <col min="15624" max="15629" width="2" style="2" customWidth="1"/>
    <col min="15630" max="15630" width="2.42578125" style="2" customWidth="1"/>
    <col min="15631" max="15631" width="3" style="2" customWidth="1"/>
    <col min="15632" max="15634" width="2" style="2" customWidth="1"/>
    <col min="15635" max="15635" width="2.85546875" style="2" customWidth="1"/>
    <col min="15636" max="15636" width="3" style="2" customWidth="1"/>
    <col min="15637" max="15637" width="2.7109375" style="2" customWidth="1"/>
    <col min="15638" max="15638" width="2.42578125" style="2" customWidth="1"/>
    <col min="15639" max="15639" width="3.28515625" style="2" customWidth="1"/>
    <col min="15640" max="15640" width="3.5703125" style="2" customWidth="1"/>
    <col min="15641" max="15641" width="4" style="2" customWidth="1"/>
    <col min="15642" max="15642" width="3.42578125" style="2" customWidth="1"/>
    <col min="15643" max="15643" width="3" style="2" customWidth="1"/>
    <col min="15644" max="15877" width="11.42578125" style="2"/>
    <col min="15878" max="15878" width="44.42578125" style="2" customWidth="1"/>
    <col min="15879" max="15879" width="13" style="2" customWidth="1"/>
    <col min="15880" max="15885" width="2" style="2" customWidth="1"/>
    <col min="15886" max="15886" width="2.42578125" style="2" customWidth="1"/>
    <col min="15887" max="15887" width="3" style="2" customWidth="1"/>
    <col min="15888" max="15890" width="2" style="2" customWidth="1"/>
    <col min="15891" max="15891" width="2.85546875" style="2" customWidth="1"/>
    <col min="15892" max="15892" width="3" style="2" customWidth="1"/>
    <col min="15893" max="15893" width="2.7109375" style="2" customWidth="1"/>
    <col min="15894" max="15894" width="2.42578125" style="2" customWidth="1"/>
    <col min="15895" max="15895" width="3.28515625" style="2" customWidth="1"/>
    <col min="15896" max="15896" width="3.5703125" style="2" customWidth="1"/>
    <col min="15897" max="15897" width="4" style="2" customWidth="1"/>
    <col min="15898" max="15898" width="3.42578125" style="2" customWidth="1"/>
    <col min="15899" max="15899" width="3" style="2" customWidth="1"/>
    <col min="15900" max="16133" width="11.42578125" style="2"/>
    <col min="16134" max="16134" width="44.42578125" style="2" customWidth="1"/>
    <col min="16135" max="16135" width="13" style="2" customWidth="1"/>
    <col min="16136" max="16141" width="2" style="2" customWidth="1"/>
    <col min="16142" max="16142" width="2.42578125" style="2" customWidth="1"/>
    <col min="16143" max="16143" width="3" style="2" customWidth="1"/>
    <col min="16144" max="16146" width="2" style="2" customWidth="1"/>
    <col min="16147" max="16147" width="2.85546875" style="2" customWidth="1"/>
    <col min="16148" max="16148" width="3" style="2" customWidth="1"/>
    <col min="16149" max="16149" width="2.7109375" style="2" customWidth="1"/>
    <col min="16150" max="16150" width="2.42578125" style="2" customWidth="1"/>
    <col min="16151" max="16151" width="3.28515625" style="2" customWidth="1"/>
    <col min="16152" max="16152" width="3.5703125" style="2" customWidth="1"/>
    <col min="16153" max="16153" width="4" style="2" customWidth="1"/>
    <col min="16154" max="16154" width="3.42578125" style="2" customWidth="1"/>
    <col min="16155" max="16155" width="3" style="2" customWidth="1"/>
    <col min="16156" max="16384" width="11.42578125" style="2"/>
  </cols>
  <sheetData>
    <row r="1" spans="1:35" ht="14.25" customHeight="1">
      <c r="A1" s="316" t="s">
        <v>344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</row>
    <row r="2" spans="1:35" ht="7.5" customHeight="1">
      <c r="B2" s="107"/>
      <c r="C2" s="18"/>
      <c r="D2" s="20"/>
      <c r="E2" s="20"/>
      <c r="F2" s="14"/>
      <c r="G2" s="101"/>
      <c r="H2" s="101"/>
      <c r="I2" s="101"/>
      <c r="J2" s="101"/>
      <c r="K2" s="1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</row>
    <row r="3" spans="1:35" ht="14.25" customHeight="1">
      <c r="A3" s="124">
        <f>'PEP C '!A3</f>
        <v>0</v>
      </c>
      <c r="B3" s="92"/>
      <c r="C3" s="92"/>
      <c r="D3" s="93"/>
      <c r="E3" s="93"/>
      <c r="F3" s="323" t="str">
        <f>'PEP C '!F3</f>
        <v>COSTO</v>
      </c>
      <c r="G3" s="324">
        <f>'PEP C '!G3</f>
        <v>0</v>
      </c>
      <c r="H3" s="324">
        <f>'PEP C '!H3</f>
        <v>0</v>
      </c>
      <c r="I3" s="324">
        <f>'PEP C '!I3</f>
        <v>0</v>
      </c>
      <c r="J3" s="325">
        <f>'PEP C '!J3</f>
        <v>0</v>
      </c>
      <c r="K3" s="142" t="str">
        <f>'PEP C '!K3</f>
        <v>RESPONSABLES</v>
      </c>
      <c r="L3" s="322">
        <v>2011</v>
      </c>
      <c r="M3" s="322"/>
      <c r="N3" s="322"/>
      <c r="O3" s="322"/>
      <c r="P3" s="322">
        <v>2012</v>
      </c>
      <c r="Q3" s="322"/>
      <c r="R3" s="322"/>
      <c r="S3" s="322"/>
      <c r="T3" s="322">
        <v>2013</v>
      </c>
      <c r="U3" s="322"/>
      <c r="V3" s="322"/>
      <c r="W3" s="322"/>
      <c r="X3" s="322">
        <v>2014</v>
      </c>
      <c r="Y3" s="322"/>
      <c r="Z3" s="322"/>
      <c r="AA3" s="322"/>
      <c r="AB3" s="322">
        <v>2015</v>
      </c>
      <c r="AC3" s="322"/>
      <c r="AD3" s="322"/>
      <c r="AE3" s="322"/>
      <c r="AF3" s="322">
        <v>2016</v>
      </c>
      <c r="AG3" s="322"/>
      <c r="AH3" s="322"/>
      <c r="AI3" s="322"/>
    </row>
    <row r="4" spans="1:35" ht="14.25" customHeight="1">
      <c r="A4" s="95"/>
      <c r="B4" s="95" t="str">
        <f>'PEP C '!B4</f>
        <v>Nombre de la Tarea</v>
      </c>
      <c r="C4" s="95" t="str">
        <f>'PEP C '!C4</f>
        <v>Días</v>
      </c>
      <c r="D4" s="96" t="str">
        <f>'PEP C '!D4</f>
        <v>Inicio</v>
      </c>
      <c r="E4" s="96" t="str">
        <f>'PEP C '!E4</f>
        <v>Fin</v>
      </c>
      <c r="F4" s="95" t="str">
        <f>'PEP C '!F4</f>
        <v>TOTAL</v>
      </c>
      <c r="G4" s="95" t="str">
        <f>'PEP C '!G4</f>
        <v>2252/BL-BO</v>
      </c>
      <c r="H4" s="95" t="str">
        <f>'PEP C '!H4</f>
        <v>AT</v>
      </c>
      <c r="I4" s="95" t="str">
        <f>'PEP C '!I4</f>
        <v>BO-L1070</v>
      </c>
      <c r="J4" s="95" t="str">
        <f>'PEP C '!J4</f>
        <v>CT INTRA</v>
      </c>
      <c r="K4" s="95"/>
      <c r="L4" s="97" t="str">
        <f>'PEP C '!L4</f>
        <v>T1</v>
      </c>
      <c r="M4" s="97" t="str">
        <f>'PEP C '!M4</f>
        <v>T2</v>
      </c>
      <c r="N4" s="97" t="str">
        <f>'PEP C '!N4</f>
        <v>T3</v>
      </c>
      <c r="O4" s="97" t="str">
        <f>'PEP C '!O4</f>
        <v>T4</v>
      </c>
      <c r="P4" s="97" t="str">
        <f>'PEP C '!P4</f>
        <v>T1</v>
      </c>
      <c r="Q4" s="97" t="str">
        <f>'PEP C '!Q4</f>
        <v>T2</v>
      </c>
      <c r="R4" s="97" t="str">
        <f>'PEP C '!R4</f>
        <v>T3</v>
      </c>
      <c r="S4" s="97" t="str">
        <f>'PEP C '!S4</f>
        <v>T4</v>
      </c>
      <c r="T4" s="97" t="str">
        <f>'PEP C '!T4</f>
        <v>T1</v>
      </c>
      <c r="U4" s="97" t="str">
        <f>'PEP C '!U4</f>
        <v>T2</v>
      </c>
      <c r="V4" s="97" t="str">
        <f>'PEP C '!V4</f>
        <v>T3</v>
      </c>
      <c r="W4" s="97" t="str">
        <f>'PEP C '!W4</f>
        <v>T4</v>
      </c>
      <c r="X4" s="97" t="str">
        <f>'PEP C '!X4</f>
        <v>T1</v>
      </c>
      <c r="Y4" s="97" t="str">
        <f>'PEP C '!Y4</f>
        <v>T2</v>
      </c>
      <c r="Z4" s="97" t="str">
        <f>'PEP C '!Z4</f>
        <v>T3</v>
      </c>
      <c r="AA4" s="97" t="str">
        <f>'PEP C '!AA4</f>
        <v>T4</v>
      </c>
      <c r="AB4" s="97" t="str">
        <f>'PEP C '!AB4</f>
        <v>T1</v>
      </c>
      <c r="AC4" s="97" t="str">
        <f>'PEP C '!AC4</f>
        <v>T2</v>
      </c>
      <c r="AD4" s="97" t="str">
        <f>'PEP C '!AD4</f>
        <v>T3</v>
      </c>
      <c r="AE4" s="97" t="str">
        <f>'PEP C '!AE4</f>
        <v>T4</v>
      </c>
      <c r="AF4" s="97" t="str">
        <f>'PEP C '!AF4</f>
        <v>T1</v>
      </c>
      <c r="AG4" s="97" t="str">
        <f>'PEP C '!AG4</f>
        <v>T2</v>
      </c>
      <c r="AH4" s="97" t="str">
        <f>'PEP C '!AH4</f>
        <v>T3</v>
      </c>
      <c r="AI4" s="97" t="str">
        <f>'PEP C '!AI4</f>
        <v>T4</v>
      </c>
    </row>
    <row r="5" spans="1:35" ht="14.25" customHeight="1">
      <c r="A5" s="123" t="str">
        <f>'PEP C '!A5</f>
        <v>A.</v>
      </c>
      <c r="B5" s="122" t="str">
        <f>'PEP C '!B5</f>
        <v>Etapa de preparación, aprobación y cumplimiento de condiciones previas</v>
      </c>
      <c r="C5" s="82">
        <f>'PEP C '!C5</f>
        <v>417.41666666666424</v>
      </c>
      <c r="D5" s="139">
        <f>'PEP C '!D5</f>
        <v>40672.375</v>
      </c>
      <c r="E5" s="139">
        <f>'PEP C '!E5</f>
        <v>41089.791666666664</v>
      </c>
      <c r="F5" s="151"/>
      <c r="G5" s="121">
        <f>'PEP C '!G5</f>
        <v>0</v>
      </c>
      <c r="H5" s="121">
        <f>'PEP C '!H5</f>
        <v>0</v>
      </c>
      <c r="I5" s="121"/>
      <c r="J5" s="121"/>
      <c r="K5" s="121"/>
      <c r="L5" s="94"/>
      <c r="M5" s="251"/>
      <c r="N5" s="251"/>
      <c r="O5" s="251"/>
      <c r="P5" s="251"/>
      <c r="Q5" s="251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</row>
    <row r="6" spans="1:35" ht="14.25" customHeight="1">
      <c r="A6" s="27" t="str">
        <f>'PEP C '!A6</f>
        <v>A.1</v>
      </c>
      <c r="B6" s="103" t="str">
        <f>'PEP C '!B6</f>
        <v>Etapa de preparación del Proyecto</v>
      </c>
      <c r="C6" s="140">
        <f>'PEP C '!C6</f>
        <v>149</v>
      </c>
      <c r="D6" s="141">
        <f>'PEP C '!D6</f>
        <v>40672.375</v>
      </c>
      <c r="E6" s="141">
        <f>'PEP C '!E6</f>
        <v>40821.375</v>
      </c>
      <c r="F6" s="141"/>
      <c r="G6" s="31">
        <f>'PEP C '!G6</f>
        <v>0</v>
      </c>
      <c r="H6" s="31">
        <f>'PEP C '!H6</f>
        <v>0</v>
      </c>
      <c r="I6" s="31">
        <f>'PEP C '!I6</f>
        <v>0</v>
      </c>
      <c r="J6" s="31">
        <f>'PEP C '!J6</f>
        <v>0</v>
      </c>
      <c r="K6" s="152" t="str">
        <f>'PEP C '!K6</f>
        <v>Equipo de Proyecto</v>
      </c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</row>
    <row r="7" spans="1:35" ht="14.25" customHeight="1">
      <c r="A7" s="66" t="str">
        <f>'PEP C '!A7</f>
        <v>A.1.1</v>
      </c>
      <c r="B7" s="68" t="str">
        <f>'PEP C '!B7</f>
        <v>Misión de Identificación</v>
      </c>
      <c r="C7" s="52">
        <f>'PEP C '!C7</f>
        <v>4.4166666666642413</v>
      </c>
      <c r="D7" s="87">
        <f>'PEP C '!D7</f>
        <v>40672.375</v>
      </c>
      <c r="E7" s="87">
        <f>'PEP C '!E7</f>
        <v>40676.791666666664</v>
      </c>
      <c r="F7" s="87"/>
      <c r="G7" s="83">
        <f>'PEP C '!G7</f>
        <v>0</v>
      </c>
      <c r="H7" s="83">
        <f>'PEP C '!H7</f>
        <v>0</v>
      </c>
      <c r="I7" s="83">
        <f>'PEP C '!I7</f>
        <v>0</v>
      </c>
      <c r="J7" s="83">
        <f>'PEP C '!J7</f>
        <v>0</v>
      </c>
      <c r="K7" s="69" t="str">
        <f>'PEP C '!K7</f>
        <v>Equipo de Proyecto</v>
      </c>
      <c r="L7" s="81"/>
      <c r="M7" s="252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</row>
    <row r="8" spans="1:35" ht="14.25" customHeight="1">
      <c r="A8" s="66" t="str">
        <f>'PEP C '!A8</f>
        <v>A.1.2</v>
      </c>
      <c r="B8" s="68" t="str">
        <f>'PEP C '!B8</f>
        <v>Misión de Orientación</v>
      </c>
      <c r="C8" s="52">
        <f>'PEP C '!C8</f>
        <v>4.4166666666642413</v>
      </c>
      <c r="D8" s="87">
        <f>'PEP C '!D8</f>
        <v>40728.375</v>
      </c>
      <c r="E8" s="87">
        <f>'PEP C '!E8</f>
        <v>40732.791666666664</v>
      </c>
      <c r="F8" s="87"/>
      <c r="G8" s="83">
        <f>'PEP C '!G8</f>
        <v>0</v>
      </c>
      <c r="H8" s="83">
        <f>'PEP C '!H8</f>
        <v>0</v>
      </c>
      <c r="I8" s="83">
        <f>'PEP C '!I8</f>
        <v>0</v>
      </c>
      <c r="J8" s="83">
        <f>'PEP C '!J8</f>
        <v>0</v>
      </c>
      <c r="K8" s="69" t="str">
        <f>'PEP C '!K8</f>
        <v>Equipo de Proyecto</v>
      </c>
      <c r="L8" s="81"/>
      <c r="M8" s="81"/>
      <c r="N8" s="252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</row>
    <row r="9" spans="1:35" ht="14.25" customHeight="1">
      <c r="A9" s="66" t="str">
        <f>'PEP C '!A9</f>
        <v>A.1.3</v>
      </c>
      <c r="B9" s="68" t="str">
        <f>'PEP C '!B9</f>
        <v>Terminación POD</v>
      </c>
      <c r="C9" s="52">
        <f>'PEP C '!C9</f>
        <v>0</v>
      </c>
      <c r="D9" s="87">
        <f>'PEP C '!D9</f>
        <v>40767.375</v>
      </c>
      <c r="E9" s="87">
        <f>'PEP C '!E9</f>
        <v>40767.375</v>
      </c>
      <c r="F9" s="87"/>
      <c r="G9" s="83">
        <f>'PEP C '!G9</f>
        <v>0</v>
      </c>
      <c r="H9" s="83">
        <f>'PEP C '!H9</f>
        <v>0</v>
      </c>
      <c r="I9" s="83">
        <f>'PEP C '!I9</f>
        <v>0</v>
      </c>
      <c r="J9" s="83">
        <f>'PEP C '!J9</f>
        <v>0</v>
      </c>
      <c r="K9" s="69" t="str">
        <f>'PEP C '!K9</f>
        <v>Equipo de Proyecto</v>
      </c>
      <c r="L9" s="81"/>
      <c r="M9" s="81"/>
      <c r="N9" s="252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</row>
    <row r="10" spans="1:35" ht="14.25" customHeight="1">
      <c r="A10" s="66" t="str">
        <f>'PEP C '!A10</f>
        <v>A.1.4</v>
      </c>
      <c r="B10" s="68" t="str">
        <f>'PEP C '!B10</f>
        <v>Misión de Negociación</v>
      </c>
      <c r="C10" s="52">
        <f>'PEP C '!C10</f>
        <v>1.4166666666642413</v>
      </c>
      <c r="D10" s="87">
        <f>'PEP C '!D10</f>
        <v>40812.375</v>
      </c>
      <c r="E10" s="87">
        <f>'PEP C '!E10</f>
        <v>40813.791666666664</v>
      </c>
      <c r="F10" s="87"/>
      <c r="G10" s="83">
        <f>'PEP C '!G10</f>
        <v>0</v>
      </c>
      <c r="H10" s="83">
        <f>'PEP C '!H10</f>
        <v>0</v>
      </c>
      <c r="I10" s="83">
        <f>'PEP C '!I10</f>
        <v>0</v>
      </c>
      <c r="J10" s="83">
        <f>'PEP C '!J10</f>
        <v>0</v>
      </c>
      <c r="K10" s="69" t="str">
        <f>'PEP C '!K10</f>
        <v>Equipo de Proyecto</v>
      </c>
      <c r="L10" s="81"/>
      <c r="M10" s="81"/>
      <c r="N10" s="252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</row>
    <row r="11" spans="1:35" ht="14.25" customHeight="1">
      <c r="A11" s="66" t="str">
        <f>'PEP C '!A11</f>
        <v>A.1.5</v>
      </c>
      <c r="B11" s="68" t="str">
        <f>'PEP C '!B11</f>
        <v>Aprobación del Directorio del BID</v>
      </c>
      <c r="C11" s="52">
        <f>'PEP C '!C11</f>
        <v>0</v>
      </c>
      <c r="D11" s="87">
        <f>'PEP C '!D11</f>
        <v>40821.375</v>
      </c>
      <c r="E11" s="87">
        <f>'PEP C '!E11</f>
        <v>40821.375</v>
      </c>
      <c r="F11" s="87"/>
      <c r="G11" s="83">
        <f>'PEP C '!G11</f>
        <v>0</v>
      </c>
      <c r="H11" s="83">
        <f>'PEP C '!H11</f>
        <v>0</v>
      </c>
      <c r="I11" s="83">
        <f>'PEP C '!I11</f>
        <v>0</v>
      </c>
      <c r="J11" s="83">
        <f>'PEP C '!J11</f>
        <v>0</v>
      </c>
      <c r="K11" s="69" t="str">
        <f>'PEP C '!K11</f>
        <v>Directorio BID</v>
      </c>
      <c r="L11" s="81"/>
      <c r="M11" s="81"/>
      <c r="N11" s="81"/>
      <c r="O11" s="252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</row>
    <row r="12" spans="1:35" ht="14.25" customHeight="1">
      <c r="A12" s="27" t="str">
        <f>'PEP C '!A12</f>
        <v>A.2</v>
      </c>
      <c r="B12" s="103" t="str">
        <f>'PEP C '!B12</f>
        <v>Etapa de aprobación del Contrato de Préstamo</v>
      </c>
      <c r="C12" s="140">
        <f>'PEP C '!C12</f>
        <v>333.41666666666424</v>
      </c>
      <c r="D12" s="141">
        <f>'PEP C '!D12</f>
        <v>40756.375</v>
      </c>
      <c r="E12" s="141">
        <f>'PEP C '!E12</f>
        <v>41089.791666666664</v>
      </c>
      <c r="F12" s="141"/>
      <c r="G12" s="31">
        <f>'PEP C '!G12</f>
        <v>0</v>
      </c>
      <c r="H12" s="31">
        <f>'PEP C '!H12</f>
        <v>0</v>
      </c>
      <c r="I12" s="31">
        <f>'PEP C '!I12</f>
        <v>0</v>
      </c>
      <c r="J12" s="31">
        <f>'PEP C '!J12</f>
        <v>0</v>
      </c>
      <c r="K12" s="28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</row>
    <row r="13" spans="1:35" ht="14.25" customHeight="1">
      <c r="A13" s="66" t="str">
        <f>'PEP C '!A13</f>
        <v>A.2.1</v>
      </c>
      <c r="B13" s="68" t="str">
        <f>'PEP C '!B13</f>
        <v>Firma de Contrato BID Bolivia</v>
      </c>
      <c r="C13" s="52">
        <f>'PEP C '!C13</f>
        <v>0</v>
      </c>
      <c r="D13" s="87">
        <f>'PEP C '!D13</f>
        <v>40877.791666666664</v>
      </c>
      <c r="E13" s="87">
        <f>'PEP C '!E13</f>
        <v>40877.791666666664</v>
      </c>
      <c r="F13" s="87"/>
      <c r="G13" s="83">
        <f>'PEP C '!G13</f>
        <v>0</v>
      </c>
      <c r="H13" s="83">
        <f>'PEP C '!H13</f>
        <v>0</v>
      </c>
      <c r="I13" s="83">
        <f>'PEP C '!I13</f>
        <v>0</v>
      </c>
      <c r="J13" s="83">
        <f>'PEP C '!J13</f>
        <v>0</v>
      </c>
      <c r="K13" s="69" t="str">
        <f>'PEP C '!K13</f>
        <v>GPB - BID</v>
      </c>
      <c r="L13" s="85"/>
      <c r="M13" s="85"/>
      <c r="N13" s="81"/>
      <c r="O13" s="252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</row>
    <row r="14" spans="1:35" s="13" customFormat="1" ht="14.25" customHeight="1">
      <c r="A14" s="66" t="str">
        <f>'PEP C '!A14</f>
        <v>A.2.2</v>
      </c>
      <c r="B14" s="68" t="str">
        <f>'PEP C '!B14</f>
        <v>Ratificación por la Asamblea</v>
      </c>
      <c r="C14" s="52">
        <f>'PEP C '!C14</f>
        <v>89.416666666664241</v>
      </c>
      <c r="D14" s="87">
        <f>'PEP C '!D14</f>
        <v>40878.375</v>
      </c>
      <c r="E14" s="87">
        <f>'PEP C '!E14</f>
        <v>40967.791666666664</v>
      </c>
      <c r="F14" s="87"/>
      <c r="G14" s="71">
        <f>'PEP C '!G14</f>
        <v>0</v>
      </c>
      <c r="H14" s="71">
        <f>'PEP C '!H14</f>
        <v>0</v>
      </c>
      <c r="I14" s="71">
        <f>'PEP C '!I14</f>
        <v>0</v>
      </c>
      <c r="J14" s="71">
        <f>'PEP C '!J14</f>
        <v>0</v>
      </c>
      <c r="K14" s="69" t="str">
        <f>'PEP C '!K14</f>
        <v>Poder Legislativo</v>
      </c>
      <c r="L14" s="85"/>
      <c r="M14" s="85"/>
      <c r="N14" s="86"/>
      <c r="O14" s="253"/>
      <c r="P14" s="253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1"/>
      <c r="AG14" s="86"/>
      <c r="AH14" s="86"/>
      <c r="AI14" s="86"/>
    </row>
    <row r="15" spans="1:35" s="13" customFormat="1" ht="14.25" customHeight="1">
      <c r="A15" s="66" t="str">
        <f>'PEP C '!A15</f>
        <v>A.2.3</v>
      </c>
      <c r="B15" s="68" t="str">
        <f>'PEP C '!B15</f>
        <v>Convenio Subsidiario</v>
      </c>
      <c r="C15" s="52">
        <f>'PEP C '!C15</f>
        <v>61.416666666664241</v>
      </c>
      <c r="D15" s="87">
        <f>'PEP C '!D15</f>
        <v>40968.375</v>
      </c>
      <c r="E15" s="87">
        <f>'PEP C '!E15</f>
        <v>41029.791666666664</v>
      </c>
      <c r="F15" s="87"/>
      <c r="G15" s="71">
        <f>'PEP C '!G15</f>
        <v>0</v>
      </c>
      <c r="H15" s="71">
        <f>'PEP C '!H15</f>
        <v>0</v>
      </c>
      <c r="I15" s="71">
        <f>'PEP C '!I15</f>
        <v>0</v>
      </c>
      <c r="J15" s="71">
        <f>'PEP C '!J15</f>
        <v>0</v>
      </c>
      <c r="K15" s="52" t="str">
        <f>'PEP C '!K15</f>
        <v>MPD/MH</v>
      </c>
      <c r="L15" s="85"/>
      <c r="M15" s="85"/>
      <c r="N15" s="86"/>
      <c r="O15" s="86"/>
      <c r="P15" s="253"/>
      <c r="Q15" s="253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1"/>
      <c r="AG15" s="86"/>
      <c r="AH15" s="86"/>
      <c r="AI15" s="86"/>
    </row>
    <row r="16" spans="1:35" s="13" customFormat="1" ht="14.25" customHeight="1">
      <c r="A16" s="66" t="str">
        <f>'PEP C '!A16</f>
        <v>A.2.4</v>
      </c>
      <c r="B16" s="68" t="str">
        <f>'PEP C '!B16</f>
        <v xml:space="preserve">Cumplimiento de condiciones previas al primer desembolso </v>
      </c>
      <c r="C16" s="52">
        <f>'PEP C '!C16</f>
        <v>59.416666666664241</v>
      </c>
      <c r="D16" s="87">
        <f>'PEP C '!D16</f>
        <v>41030.375</v>
      </c>
      <c r="E16" s="87">
        <f>'PEP C '!E16</f>
        <v>41089.791666666664</v>
      </c>
      <c r="F16" s="87"/>
      <c r="G16" s="71">
        <f>'PEP C '!G16</f>
        <v>0</v>
      </c>
      <c r="H16" s="71">
        <f>'PEP C '!H16</f>
        <v>0</v>
      </c>
      <c r="I16" s="71">
        <f>'PEP C '!I16</f>
        <v>0</v>
      </c>
      <c r="J16" s="71">
        <f>'PEP C '!J16</f>
        <v>0</v>
      </c>
      <c r="K16" s="69" t="str">
        <f>'PEP C '!K16</f>
        <v>MPD/UCP</v>
      </c>
      <c r="L16" s="85"/>
      <c r="M16" s="85"/>
      <c r="N16" s="86"/>
      <c r="O16" s="86"/>
      <c r="P16" s="86"/>
      <c r="Q16" s="253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1"/>
      <c r="AG16" s="86"/>
      <c r="AH16" s="86"/>
      <c r="AI16" s="86"/>
    </row>
    <row r="17" spans="1:35" s="13" customFormat="1" ht="12.75">
      <c r="A17" s="165" t="str">
        <f>'PEP C '!A17</f>
        <v>B.</v>
      </c>
      <c r="B17" s="166" t="str">
        <f>'PEP C '!B17</f>
        <v>Etapa de ejecución del  Programa</v>
      </c>
      <c r="C17" s="167">
        <f>'PEP C '!C17</f>
        <v>1793.4166666666642</v>
      </c>
      <c r="D17" s="168">
        <f>'PEP C '!D17</f>
        <v>40787.375</v>
      </c>
      <c r="E17" s="168">
        <f>'PEP C '!E17</f>
        <v>42580.791666666664</v>
      </c>
      <c r="F17" s="169">
        <f>'PEP C '!F17</f>
        <v>0</v>
      </c>
      <c r="G17" s="169">
        <f>'PEP C '!G17</f>
        <v>0</v>
      </c>
      <c r="H17" s="169">
        <f>'PEP C '!H17</f>
        <v>0</v>
      </c>
      <c r="I17" s="169">
        <f>'PEP C '!I17</f>
        <v>0</v>
      </c>
      <c r="J17" s="169">
        <f>'PEP C '!J17</f>
        <v>0</v>
      </c>
      <c r="K17" s="170"/>
      <c r="L17" s="86"/>
      <c r="M17" s="86"/>
      <c r="N17" s="86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6"/>
      <c r="AH17" s="86"/>
      <c r="AI17" s="86"/>
    </row>
    <row r="18" spans="1:35" s="5" customFormat="1" ht="25.5">
      <c r="A18" s="171" t="str">
        <f>'PEP C '!A18</f>
        <v>1.</v>
      </c>
      <c r="B18" s="172" t="str">
        <f>'PEP C '!B18</f>
        <v>Componente I. Mejoramiento de la calidad de los registros existentes</v>
      </c>
      <c r="C18" s="173">
        <f>'PEP C '!C18</f>
        <v>1093.4166666666642</v>
      </c>
      <c r="D18" s="174">
        <f>'PEP C '!D18</f>
        <v>40787.375</v>
      </c>
      <c r="E18" s="174">
        <f>'PEP C '!E18</f>
        <v>41880.791666666664</v>
      </c>
      <c r="F18" s="175">
        <f>'PEP C '!F18</f>
        <v>755300</v>
      </c>
      <c r="G18" s="175">
        <f>'PEP C '!G18</f>
        <v>0</v>
      </c>
      <c r="H18" s="175">
        <f>'PEP C '!H18</f>
        <v>29300</v>
      </c>
      <c r="I18" s="175">
        <f>'PEP C '!I18</f>
        <v>711000</v>
      </c>
      <c r="J18" s="175">
        <f>'PEP C '!J18</f>
        <v>15000</v>
      </c>
      <c r="K18" s="176" t="str">
        <f>'PEP C '!K18</f>
        <v>UDAPE/MPD/UCP</v>
      </c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</row>
    <row r="19" spans="1:35" s="5" customFormat="1" ht="15">
      <c r="A19" s="177" t="str">
        <f>'PEP C '!A19</f>
        <v>1.1</v>
      </c>
      <c r="B19" s="178" t="str">
        <f>'PEP C '!B19</f>
        <v>Sistema RUB implementado</v>
      </c>
      <c r="C19" s="179">
        <f>'PEP C '!C19</f>
        <v>426.41666666666424</v>
      </c>
      <c r="D19" s="180">
        <f>'PEP C '!D19</f>
        <v>40787.375</v>
      </c>
      <c r="E19" s="180">
        <f>'PEP C '!E19</f>
        <v>41213.791666666664</v>
      </c>
      <c r="F19" s="181">
        <f>'PEP C '!F19</f>
        <v>531500</v>
      </c>
      <c r="G19" s="181">
        <f>'PEP C '!G19</f>
        <v>0</v>
      </c>
      <c r="H19" s="181">
        <f>'PEP C '!H19</f>
        <v>16500</v>
      </c>
      <c r="I19" s="181">
        <f>'PEP C '!I19</f>
        <v>500000</v>
      </c>
      <c r="J19" s="181">
        <f>'PEP C '!J19</f>
        <v>15000</v>
      </c>
      <c r="K19" s="182" t="str">
        <f>'PEP C '!K19</f>
        <v>UDAPE</v>
      </c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</row>
    <row r="20" spans="1:35" s="5" customFormat="1" ht="15">
      <c r="A20" s="183" t="str">
        <f>'PEP C '!A20</f>
        <v>1.1.1</v>
      </c>
      <c r="B20" s="184" t="str">
        <f>'PEP C '!B20</f>
        <v>Diseño conceptual y sistema informático finalizado</v>
      </c>
      <c r="C20" s="185">
        <f>'PEP C '!C20</f>
        <v>181.41666666666424</v>
      </c>
      <c r="D20" s="186">
        <f>'PEP C '!D20</f>
        <v>40787.375</v>
      </c>
      <c r="E20" s="186">
        <f>'PEP C '!E20</f>
        <v>40968.791666666664</v>
      </c>
      <c r="F20" s="187">
        <f>'PEP C '!F20</f>
        <v>0</v>
      </c>
      <c r="G20" s="187">
        <f>'PEP C '!G20</f>
        <v>0</v>
      </c>
      <c r="H20" s="187">
        <f>'PEP C '!H20</f>
        <v>0</v>
      </c>
      <c r="I20" s="187">
        <f>'PEP C '!I20</f>
        <v>0</v>
      </c>
      <c r="J20" s="187">
        <f>'PEP C '!J20</f>
        <v>0</v>
      </c>
      <c r="K20" s="188" t="str">
        <f>'PEP C '!K20</f>
        <v>UDAPE</v>
      </c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</row>
    <row r="21" spans="1:35" s="3" customFormat="1" ht="38.25">
      <c r="A21" s="189" t="str">
        <f>'PEP C '!A21</f>
        <v>1.1.1.1</v>
      </c>
      <c r="B21" s="190" t="str">
        <f>'PEP C '!B21</f>
        <v>Contratación de consultor para el diseño técnico y conceptual, y propuesta de implementación del RUB con sus diferentes fases y  acompañamiento del diseño informático.</v>
      </c>
      <c r="C21" s="191">
        <f>'PEP C '!C21</f>
        <v>181.41666666666424</v>
      </c>
      <c r="D21" s="192">
        <f>'PEP C '!D21</f>
        <v>40787.375</v>
      </c>
      <c r="E21" s="192">
        <f>'PEP C '!E21</f>
        <v>40968.791666666664</v>
      </c>
      <c r="F21" s="193">
        <f>'PEP C '!F21</f>
        <v>0</v>
      </c>
      <c r="G21" s="193">
        <f>'PEP C '!G21</f>
        <v>0</v>
      </c>
      <c r="H21" s="193">
        <f>'PEP C '!H21</f>
        <v>0</v>
      </c>
      <c r="I21" s="193">
        <f>'PEP C '!I21</f>
        <v>0</v>
      </c>
      <c r="J21" s="193">
        <f>'PEP C '!J21</f>
        <v>0</v>
      </c>
      <c r="K21" s="194" t="str">
        <f>'PEP C '!K21</f>
        <v>UDAPE</v>
      </c>
      <c r="L21" s="86"/>
      <c r="M21" s="86"/>
      <c r="N21" s="253"/>
      <c r="O21" s="252"/>
      <c r="P21" s="252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6"/>
      <c r="AH21" s="86"/>
      <c r="AI21" s="86"/>
    </row>
    <row r="22" spans="1:35" s="3" customFormat="1" ht="38.25">
      <c r="A22" s="189" t="str">
        <f>'PEP C '!A22</f>
        <v>1.1.1.2</v>
      </c>
      <c r="B22" s="190" t="str">
        <f>'PEP C '!B22</f>
        <v>Contratación de consultor para definición y construcción  del índice de focalización y el diseño de la ficha socioeconómica</v>
      </c>
      <c r="C22" s="191">
        <f>'PEP C '!C22</f>
        <v>181.41666666666424</v>
      </c>
      <c r="D22" s="192">
        <f>'PEP C '!D22</f>
        <v>40787.375</v>
      </c>
      <c r="E22" s="192">
        <f>'PEP C '!E22</f>
        <v>40968.791666666664</v>
      </c>
      <c r="F22" s="193">
        <f>'PEP C '!F22</f>
        <v>0</v>
      </c>
      <c r="G22" s="193">
        <f>'PEP C '!G22</f>
        <v>0</v>
      </c>
      <c r="H22" s="193">
        <f>'PEP C '!H22</f>
        <v>0</v>
      </c>
      <c r="I22" s="193">
        <f>'PEP C '!I22</f>
        <v>0</v>
      </c>
      <c r="J22" s="193">
        <f>'PEP C '!J22</f>
        <v>0</v>
      </c>
      <c r="K22" s="194" t="str">
        <f>'PEP C '!K22</f>
        <v>UDAPE</v>
      </c>
      <c r="L22" s="86"/>
      <c r="M22" s="86"/>
      <c r="N22" s="253"/>
      <c r="O22" s="252"/>
      <c r="P22" s="252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6"/>
      <c r="AH22" s="86"/>
      <c r="AI22" s="86"/>
    </row>
    <row r="23" spans="1:35" s="5" customFormat="1" ht="25.5">
      <c r="A23" s="189" t="str">
        <f>'PEP C '!A23</f>
        <v>1.1.1.3</v>
      </c>
      <c r="B23" s="190" t="str">
        <f>'PEP C '!B23</f>
        <v xml:space="preserve">Contratación de empresa para el diseño, desarrollo y apoyo de implementación del sistema tecnológico  </v>
      </c>
      <c r="C23" s="191">
        <f>'PEP C '!C23</f>
        <v>181.41666666666424</v>
      </c>
      <c r="D23" s="192">
        <f>'PEP C '!D23</f>
        <v>40787.375</v>
      </c>
      <c r="E23" s="192">
        <f>'PEP C '!E23</f>
        <v>40968.791666666664</v>
      </c>
      <c r="F23" s="193">
        <f>'PEP C '!F23</f>
        <v>0</v>
      </c>
      <c r="G23" s="193">
        <f>'PEP C '!G23</f>
        <v>0</v>
      </c>
      <c r="H23" s="193">
        <f>'PEP C '!H23</f>
        <v>0</v>
      </c>
      <c r="I23" s="193">
        <f>'PEP C '!I23</f>
        <v>0</v>
      </c>
      <c r="J23" s="193">
        <f>'PEP C '!J23</f>
        <v>0</v>
      </c>
      <c r="K23" s="194" t="str">
        <f>'PEP C '!K23</f>
        <v>UDAPE</v>
      </c>
      <c r="L23" s="88"/>
      <c r="M23" s="88"/>
      <c r="N23" s="252"/>
      <c r="O23" s="252"/>
      <c r="P23" s="252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</row>
    <row r="24" spans="1:35" s="5" customFormat="1" ht="25.5">
      <c r="A24" s="189" t="str">
        <f>'PEP C '!A24</f>
        <v>1.1.1.4</v>
      </c>
      <c r="B24" s="190" t="str">
        <f>'PEP C '!B24</f>
        <v>Adquisición de software de ingreso de datos y para calculo del índice desarrollado (confirmar si es correcto)</v>
      </c>
      <c r="C24" s="191">
        <f>'PEP C '!C24</f>
        <v>181.41666666666424</v>
      </c>
      <c r="D24" s="192">
        <f>'PEP C '!D24</f>
        <v>40787.375</v>
      </c>
      <c r="E24" s="192">
        <f>'PEP C '!E24</f>
        <v>40968.791666666664</v>
      </c>
      <c r="F24" s="193">
        <f>'PEP C '!F24</f>
        <v>0</v>
      </c>
      <c r="G24" s="193">
        <f>'PEP C '!G24</f>
        <v>0</v>
      </c>
      <c r="H24" s="193">
        <f>'PEP C '!H24</f>
        <v>0</v>
      </c>
      <c r="I24" s="193">
        <f>'PEP C '!I24</f>
        <v>0</v>
      </c>
      <c r="J24" s="193">
        <f>'PEP C '!J24</f>
        <v>0</v>
      </c>
      <c r="K24" s="194" t="str">
        <f>'PEP C '!K24</f>
        <v>UDAPE</v>
      </c>
      <c r="L24" s="88"/>
      <c r="M24" s="88"/>
      <c r="N24" s="252"/>
      <c r="O24" s="252"/>
      <c r="P24" s="252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</row>
    <row r="25" spans="1:35" s="3" customFormat="1" ht="38.25">
      <c r="A25" s="183" t="str">
        <f>'PEP C '!A25</f>
        <v>1.1.2</v>
      </c>
      <c r="B25" s="184" t="str">
        <f>'PEP C '!B25</f>
        <v>Marco jurídico, normativo e institucional elaborado y convenios  para intercambio y uso de datos con programas firmados</v>
      </c>
      <c r="C25" s="185">
        <f>'PEP C '!C25</f>
        <v>181.41666666666424</v>
      </c>
      <c r="D25" s="186">
        <f>'PEP C '!D25</f>
        <v>40787.375</v>
      </c>
      <c r="E25" s="186">
        <f>'PEP C '!E25</f>
        <v>40968.791666666664</v>
      </c>
      <c r="F25" s="187">
        <f>'PEP C '!F25</f>
        <v>0</v>
      </c>
      <c r="G25" s="187">
        <f>'PEP C '!G25</f>
        <v>0</v>
      </c>
      <c r="H25" s="187">
        <f>'PEP C '!H25</f>
        <v>0</v>
      </c>
      <c r="I25" s="187">
        <f>'PEP C '!I25</f>
        <v>0</v>
      </c>
      <c r="J25" s="187">
        <f>'PEP C '!J25</f>
        <v>0</v>
      </c>
      <c r="K25" s="188" t="str">
        <f>'PEP C '!K25</f>
        <v>UDAPE</v>
      </c>
      <c r="L25" s="88"/>
      <c r="M25" s="88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1"/>
      <c r="AG25" s="86"/>
      <c r="AH25" s="86"/>
      <c r="AI25" s="86"/>
    </row>
    <row r="26" spans="1:35" s="5" customFormat="1" ht="38.25">
      <c r="A26" s="189" t="str">
        <f>'PEP C '!A26</f>
        <v>1.1.2.1</v>
      </c>
      <c r="B26" s="361" t="str">
        <f>'PEP C '!B26</f>
        <v>Contratación de un abogado para el diagnóstico jurídico, elaboración de normativa (borrador de decretos, y borradores de convenios interinstitucionales</v>
      </c>
      <c r="C26" s="191">
        <f>'PEP C '!C26</f>
        <v>181.41666666666424</v>
      </c>
      <c r="D26" s="200">
        <f>'PEP C '!D26</f>
        <v>40787.375</v>
      </c>
      <c r="E26" s="200">
        <f>'PEP C '!E26</f>
        <v>40968.791666666664</v>
      </c>
      <c r="F26" s="193">
        <f>'PEP C '!F26</f>
        <v>0</v>
      </c>
      <c r="G26" s="193">
        <f>'PEP C '!G26</f>
        <v>0</v>
      </c>
      <c r="H26" s="193">
        <f>'PEP C '!H26</f>
        <v>0</v>
      </c>
      <c r="I26" s="193">
        <f>'PEP C '!I26</f>
        <v>0</v>
      </c>
      <c r="J26" s="193">
        <f>'PEP C '!J26</f>
        <v>0</v>
      </c>
      <c r="K26" s="201" t="str">
        <f>'PEP C '!K26</f>
        <v>UDAPE</v>
      </c>
      <c r="L26" s="88"/>
      <c r="M26" s="88"/>
      <c r="N26" s="252"/>
      <c r="O26" s="252"/>
      <c r="P26" s="252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</row>
    <row r="27" spans="1:35" s="5" customFormat="1" ht="25.5">
      <c r="A27" s="183" t="str">
        <f>'PEP C '!A27</f>
        <v>1.1.3</v>
      </c>
      <c r="B27" s="184" t="str">
        <f>'PEP C '!B27</f>
        <v>Equipamiento (hardware, software, infraestructura de comunicación) adquirido</v>
      </c>
      <c r="C27" s="185">
        <f>'PEP C '!C27</f>
        <v>426.41666666666424</v>
      </c>
      <c r="D27" s="186">
        <f>'PEP C '!D27</f>
        <v>40787.375</v>
      </c>
      <c r="E27" s="186">
        <f>'PEP C '!E27</f>
        <v>41213.791666666664</v>
      </c>
      <c r="F27" s="187">
        <f>'PEP C '!F27</f>
        <v>500000</v>
      </c>
      <c r="G27" s="187">
        <f>'PEP C '!G27</f>
        <v>0</v>
      </c>
      <c r="H27" s="187">
        <f>'PEP C '!H27</f>
        <v>0</v>
      </c>
      <c r="I27" s="187">
        <f>'PEP C '!I27</f>
        <v>500000</v>
      </c>
      <c r="J27" s="187">
        <f>'PEP C '!J27</f>
        <v>0</v>
      </c>
      <c r="K27" s="188" t="str">
        <f>'PEP C '!K27</f>
        <v>UDAPE y MPD/UCP</v>
      </c>
      <c r="L27" s="88"/>
      <c r="M27" s="88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</row>
    <row r="28" spans="1:35" s="3" customFormat="1" ht="25.5">
      <c r="A28" s="189" t="str">
        <f>'PEP C '!A28</f>
        <v>1.1.3.1</v>
      </c>
      <c r="B28" s="199" t="str">
        <f>'PEP C '!B28</f>
        <v>Adquisición de bienes y servicios I (hardware, software y otros)</v>
      </c>
      <c r="C28" s="191">
        <f>'PEP C '!C28</f>
        <v>181.41666666666424</v>
      </c>
      <c r="D28" s="200">
        <f>'PEP C '!D28</f>
        <v>40787.375</v>
      </c>
      <c r="E28" s="200">
        <f>'PEP C '!E28</f>
        <v>40968.791666666664</v>
      </c>
      <c r="F28" s="193">
        <f>'PEP C '!F28</f>
        <v>0</v>
      </c>
      <c r="G28" s="193">
        <f>'PEP C '!G28</f>
        <v>0</v>
      </c>
      <c r="H28" s="193">
        <f>'PEP C '!H28</f>
        <v>0</v>
      </c>
      <c r="I28" s="193">
        <f>'PEP C '!I28</f>
        <v>0</v>
      </c>
      <c r="J28" s="193">
        <f>'PEP C '!J28</f>
        <v>0</v>
      </c>
      <c r="K28" s="201" t="str">
        <f>'PEP C '!K28</f>
        <v xml:space="preserve">UDAPE </v>
      </c>
      <c r="L28" s="88"/>
      <c r="M28" s="88"/>
      <c r="N28" s="253"/>
      <c r="O28" s="253"/>
      <c r="P28" s="253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1"/>
      <c r="AG28" s="86"/>
      <c r="AH28" s="86"/>
      <c r="AI28" s="86"/>
    </row>
    <row r="29" spans="1:35" s="3" customFormat="1" ht="25.5">
      <c r="A29" s="189" t="str">
        <f>'PEP C '!A29</f>
        <v>1.1.3.2</v>
      </c>
      <c r="B29" s="199" t="str">
        <f>'PEP C '!B29</f>
        <v>Adquisición de bienes y servicios II (hardware, software y otros)</v>
      </c>
      <c r="C29" s="191">
        <f>'PEP C '!C29</f>
        <v>121.41666666666424</v>
      </c>
      <c r="D29" s="200">
        <f>'PEP C '!D29</f>
        <v>41092.375</v>
      </c>
      <c r="E29" s="200">
        <f>'PEP C '!E29</f>
        <v>41213.791666666664</v>
      </c>
      <c r="F29" s="193">
        <f>'PEP C '!F29</f>
        <v>500000</v>
      </c>
      <c r="G29" s="193">
        <f>'PEP C '!G29</f>
        <v>0</v>
      </c>
      <c r="H29" s="193">
        <f>'PEP C '!H29</f>
        <v>0</v>
      </c>
      <c r="I29" s="193">
        <f>'PEP C '!I29</f>
        <v>500000</v>
      </c>
      <c r="J29" s="193">
        <f>'PEP C '!J29</f>
        <v>0</v>
      </c>
      <c r="K29" s="201" t="str">
        <f>'PEP C '!K29</f>
        <v>MPD/UCP</v>
      </c>
      <c r="L29" s="86"/>
      <c r="M29" s="86"/>
      <c r="N29" s="86"/>
      <c r="O29" s="86"/>
      <c r="P29" s="86"/>
      <c r="Q29" s="81"/>
      <c r="R29" s="252"/>
      <c r="S29" s="252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6"/>
      <c r="AH29" s="86"/>
      <c r="AI29" s="86"/>
    </row>
    <row r="30" spans="1:35" s="3" customFormat="1" ht="25.5">
      <c r="A30" s="183" t="str">
        <f>'PEP C '!A30</f>
        <v>1.1.4</v>
      </c>
      <c r="B30" s="184" t="str">
        <f>'PEP C '!B30</f>
        <v>Base de datos integrada con información existente en los programas seleccionados</v>
      </c>
      <c r="C30" s="185">
        <f>'PEP C '!C30</f>
        <v>181.41666666666424</v>
      </c>
      <c r="D30" s="186">
        <f>'PEP C '!D30</f>
        <v>40787.375</v>
      </c>
      <c r="E30" s="186">
        <f>'PEP C '!E30</f>
        <v>40968.791666666664</v>
      </c>
      <c r="F30" s="187">
        <f>'PEP C '!F30</f>
        <v>0</v>
      </c>
      <c r="G30" s="187">
        <f>'PEP C '!G30</f>
        <v>0</v>
      </c>
      <c r="H30" s="187">
        <f>'PEP C '!H30</f>
        <v>0</v>
      </c>
      <c r="I30" s="187">
        <f>'PEP C '!I30</f>
        <v>0</v>
      </c>
      <c r="J30" s="187">
        <f>'PEP C '!J30</f>
        <v>0</v>
      </c>
      <c r="K30" s="188" t="str">
        <f>'PEP C '!K30</f>
        <v>UDAPE</v>
      </c>
      <c r="L30" s="88"/>
      <c r="M30" s="88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1"/>
      <c r="AG30" s="86"/>
      <c r="AH30" s="86"/>
      <c r="AI30" s="86"/>
    </row>
    <row r="31" spans="1:35" s="5" customFormat="1" ht="25.5">
      <c r="A31" s="202" t="str">
        <f>'PEP C '!A31</f>
        <v>1.1.4.1</v>
      </c>
      <c r="B31" s="199" t="str">
        <f>'PEP C '!B31</f>
        <v>Unificación de base de datos de programas seleccionados existentes</v>
      </c>
      <c r="C31" s="191">
        <f>'PEP C '!C31</f>
        <v>181.41666666666424</v>
      </c>
      <c r="D31" s="200">
        <f>'PEP C '!D31</f>
        <v>40787.375</v>
      </c>
      <c r="E31" s="200">
        <f>'PEP C '!E31</f>
        <v>40968.791666666664</v>
      </c>
      <c r="F31" s="193">
        <f>'PEP C '!F31</f>
        <v>0</v>
      </c>
      <c r="G31" s="193">
        <f>'PEP C '!G31</f>
        <v>0</v>
      </c>
      <c r="H31" s="193">
        <f>'PEP C '!H31</f>
        <v>0</v>
      </c>
      <c r="I31" s="193">
        <f>'PEP C '!I31</f>
        <v>0</v>
      </c>
      <c r="J31" s="193">
        <f>'PEP C '!J31</f>
        <v>0</v>
      </c>
      <c r="K31" s="201" t="str">
        <f>'PEP C '!K31</f>
        <v>UDAPE</v>
      </c>
      <c r="L31" s="81"/>
      <c r="M31" s="81"/>
      <c r="N31" s="253"/>
      <c r="O31" s="252"/>
      <c r="P31" s="252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</row>
    <row r="32" spans="1:35" s="3" customFormat="1" ht="15">
      <c r="A32" s="183" t="str">
        <f>'PEP C '!A32</f>
        <v>1.1.5</v>
      </c>
      <c r="B32" s="184" t="str">
        <f>'PEP C '!B32</f>
        <v xml:space="preserve">Seguimiento al diseño RUB efectuado por UDAPE </v>
      </c>
      <c r="C32" s="185">
        <f>'PEP C '!C32</f>
        <v>302.41666666666424</v>
      </c>
      <c r="D32" s="186">
        <f>'PEP C '!D32</f>
        <v>40787.375</v>
      </c>
      <c r="E32" s="186">
        <f>'PEP C '!E32</f>
        <v>41089.791666666664</v>
      </c>
      <c r="F32" s="187">
        <f>'PEP C '!F32</f>
        <v>31500</v>
      </c>
      <c r="G32" s="187">
        <f>'PEP C '!G32</f>
        <v>0</v>
      </c>
      <c r="H32" s="187">
        <f>'PEP C '!H32</f>
        <v>16500</v>
      </c>
      <c r="I32" s="187">
        <f>'PEP C '!I32</f>
        <v>0</v>
      </c>
      <c r="J32" s="187">
        <f>'PEP C '!J32</f>
        <v>15000</v>
      </c>
      <c r="K32" s="188" t="str">
        <f>'PEP C '!K32</f>
        <v>MPD/UCP/DGSC</v>
      </c>
      <c r="L32" s="86"/>
      <c r="M32" s="86"/>
      <c r="N32" s="86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6"/>
      <c r="AH32" s="86"/>
      <c r="AI32" s="86"/>
    </row>
    <row r="33" spans="1:36" s="3" customFormat="1" ht="12.75">
      <c r="A33" s="189" t="str">
        <f>'PEP C '!A33</f>
        <v>1.1.5.1</v>
      </c>
      <c r="B33" s="199" t="str">
        <f>'PEP C '!B33</f>
        <v xml:space="preserve">Contratación de un Coordinador </v>
      </c>
      <c r="C33" s="191">
        <f>'PEP C '!C33</f>
        <v>302.41666666666424</v>
      </c>
      <c r="D33" s="200">
        <f>'PEP C '!D33</f>
        <v>40787.375</v>
      </c>
      <c r="E33" s="200">
        <f>'PEP C '!E33</f>
        <v>41089.791666666664</v>
      </c>
      <c r="F33" s="193">
        <f>'PEP C '!F33</f>
        <v>12000</v>
      </c>
      <c r="G33" s="193">
        <f>'PEP C '!G33</f>
        <v>0</v>
      </c>
      <c r="H33" s="193">
        <f>'PEP C '!H33</f>
        <v>12000</v>
      </c>
      <c r="I33" s="193">
        <f>'PEP C '!I33</f>
        <v>0</v>
      </c>
      <c r="J33" s="193">
        <f>'PEP C '!J33</f>
        <v>0</v>
      </c>
      <c r="K33" s="201" t="str">
        <f>'PEP C '!K33</f>
        <v>MPD/DGSC</v>
      </c>
      <c r="L33" s="86"/>
      <c r="M33" s="86"/>
      <c r="N33" s="253"/>
      <c r="O33" s="252"/>
      <c r="P33" s="252"/>
      <c r="Q33" s="252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6"/>
      <c r="AH33" s="86"/>
      <c r="AI33" s="86"/>
    </row>
    <row r="34" spans="1:36" s="3" customFormat="1" ht="12.75">
      <c r="A34" s="189" t="str">
        <f>'PEP C '!A34</f>
        <v>1.1.5.2</v>
      </c>
      <c r="B34" s="199" t="str">
        <f>'PEP C '!B34</f>
        <v xml:space="preserve">Viajes al exterior </v>
      </c>
      <c r="C34" s="191">
        <f>'PEP C '!C34</f>
        <v>181.41666666666424</v>
      </c>
      <c r="D34" s="200">
        <f>'PEP C '!D34</f>
        <v>40787.375</v>
      </c>
      <c r="E34" s="200">
        <f>'PEP C '!E34</f>
        <v>40968.791666666664</v>
      </c>
      <c r="F34" s="193">
        <f>'PEP C '!F34</f>
        <v>15000</v>
      </c>
      <c r="G34" s="193">
        <f>'PEP C '!G34</f>
        <v>0</v>
      </c>
      <c r="H34" s="193">
        <f>'PEP C '!H34</f>
        <v>0</v>
      </c>
      <c r="I34" s="193">
        <f>'PEP C '!I34</f>
        <v>0</v>
      </c>
      <c r="J34" s="193">
        <f>'PEP C '!J34</f>
        <v>15000</v>
      </c>
      <c r="K34" s="201" t="str">
        <f>'PEP C '!K34</f>
        <v>MPD/DGSC</v>
      </c>
      <c r="L34" s="89"/>
      <c r="M34" s="89"/>
      <c r="N34" s="253"/>
      <c r="O34" s="253"/>
      <c r="P34" s="253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1"/>
      <c r="AG34" s="86"/>
      <c r="AH34" s="86"/>
      <c r="AI34" s="86"/>
    </row>
    <row r="35" spans="1:36" s="5" customFormat="1" ht="25.5">
      <c r="A35" s="189" t="str">
        <f>'PEP C '!A35</f>
        <v>1.1.5.3</v>
      </c>
      <c r="B35" s="199" t="str">
        <f>'PEP C '!B35</f>
        <v>Contratación de un Especialista Administrativo Financiero  para cumplimiento de condiciones previas</v>
      </c>
      <c r="C35" s="191">
        <f>'PEP C '!C35</f>
        <v>148.41666666666424</v>
      </c>
      <c r="D35" s="200">
        <f>'PEP C '!D35</f>
        <v>40940.375</v>
      </c>
      <c r="E35" s="200">
        <f>'PEP C '!E35</f>
        <v>41088.791666666664</v>
      </c>
      <c r="F35" s="193">
        <f>'PEP C '!F35</f>
        <v>4500</v>
      </c>
      <c r="G35" s="193">
        <f>'PEP C '!G35</f>
        <v>0</v>
      </c>
      <c r="H35" s="193">
        <f>'PEP C '!H35</f>
        <v>4500</v>
      </c>
      <c r="I35" s="193">
        <f>'PEP C '!I35</f>
        <v>0</v>
      </c>
      <c r="J35" s="193">
        <f>'PEP C '!J35</f>
        <v>0</v>
      </c>
      <c r="K35" s="201" t="str">
        <f>'PEP C '!K35</f>
        <v>MPD/UCP</v>
      </c>
      <c r="L35" s="81"/>
      <c r="M35" s="81"/>
      <c r="N35" s="81"/>
      <c r="O35" s="81"/>
      <c r="P35" s="252"/>
      <c r="Q35" s="252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</row>
    <row r="36" spans="1:36" s="3" customFormat="1" ht="15">
      <c r="A36" s="177" t="str">
        <f>'PEP C '!A36</f>
        <v>1.2</v>
      </c>
      <c r="B36" s="178" t="str">
        <f>'PEP C '!B36</f>
        <v>Personal de programas sociales capacitado</v>
      </c>
      <c r="C36" s="179">
        <f>'PEP C '!C36</f>
        <v>1093.4166666666642</v>
      </c>
      <c r="D36" s="180">
        <f>'PEP C '!D36</f>
        <v>40787.375</v>
      </c>
      <c r="E36" s="180">
        <f>'PEP C '!E36</f>
        <v>41880.791666666664</v>
      </c>
      <c r="F36" s="181">
        <f>'PEP C '!F36</f>
        <v>223800</v>
      </c>
      <c r="G36" s="181">
        <f>'PEP C '!G36</f>
        <v>0</v>
      </c>
      <c r="H36" s="181">
        <f>'PEP C '!H36</f>
        <v>12800</v>
      </c>
      <c r="I36" s="181">
        <f>'PEP C '!I36</f>
        <v>211000</v>
      </c>
      <c r="J36" s="181">
        <f>'PEP C '!J36</f>
        <v>0</v>
      </c>
      <c r="K36" s="182" t="str">
        <f>'PEP C '!K36</f>
        <v>MPD/UCP/DGSC</v>
      </c>
      <c r="L36" s="88"/>
      <c r="M36" s="88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1"/>
      <c r="AG36" s="86"/>
      <c r="AH36" s="86"/>
      <c r="AI36" s="86"/>
    </row>
    <row r="37" spans="1:36" s="3" customFormat="1" ht="15">
      <c r="A37" s="183" t="str">
        <f>'PEP C '!A37</f>
        <v>1.2.1.</v>
      </c>
      <c r="B37" s="184" t="str">
        <f>'PEP C '!B37</f>
        <v xml:space="preserve">Estrategia de Sociabilización elaborada </v>
      </c>
      <c r="C37" s="185">
        <f>'PEP C '!C37</f>
        <v>302.41666666666424</v>
      </c>
      <c r="D37" s="186">
        <f>'PEP C '!D37</f>
        <v>40787.375</v>
      </c>
      <c r="E37" s="186">
        <f>'PEP C '!E37</f>
        <v>41089.791666666664</v>
      </c>
      <c r="F37" s="187">
        <f>'PEP C '!F37</f>
        <v>12800</v>
      </c>
      <c r="G37" s="187">
        <f>'PEP C '!G37</f>
        <v>0</v>
      </c>
      <c r="H37" s="187">
        <f>'PEP C '!H37</f>
        <v>12800</v>
      </c>
      <c r="I37" s="187">
        <f>'PEP C '!I37</f>
        <v>0</v>
      </c>
      <c r="J37" s="187">
        <f>'PEP C '!J37</f>
        <v>0</v>
      </c>
      <c r="K37" s="188" t="str">
        <f>'PEP C '!K37</f>
        <v>MPD/DGSC</v>
      </c>
      <c r="L37" s="88"/>
      <c r="M37" s="88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1"/>
      <c r="AG37" s="86"/>
      <c r="AH37" s="86"/>
      <c r="AI37" s="86"/>
    </row>
    <row r="38" spans="1:36" s="5" customFormat="1" ht="25.5">
      <c r="A38" s="189" t="str">
        <f>'PEP C '!A38</f>
        <v>1.2.1.1</v>
      </c>
      <c r="B38" s="199" t="str">
        <f>'PEP C '!B38</f>
        <v>Contratación de un consultor para la realización de estrategia de sociabilización</v>
      </c>
      <c r="C38" s="191">
        <f>'PEP C '!C38</f>
        <v>302.41666666666424</v>
      </c>
      <c r="D38" s="200">
        <f>'PEP C '!D38</f>
        <v>40787.375</v>
      </c>
      <c r="E38" s="200">
        <f>'PEP C '!E38</f>
        <v>41089.791666666664</v>
      </c>
      <c r="F38" s="193">
        <f>'PEP C '!F38</f>
        <v>12800</v>
      </c>
      <c r="G38" s="193">
        <f>'PEP C '!G38</f>
        <v>0</v>
      </c>
      <c r="H38" s="193">
        <f>'PEP C '!H38</f>
        <v>12800</v>
      </c>
      <c r="I38" s="193">
        <f>'PEP C '!I38</f>
        <v>0</v>
      </c>
      <c r="J38" s="193">
        <f>'PEP C '!J38</f>
        <v>0</v>
      </c>
      <c r="K38" s="201" t="str">
        <f>'PEP C '!K38</f>
        <v>MPD/DGSC</v>
      </c>
      <c r="L38" s="81"/>
      <c r="M38" s="81"/>
      <c r="N38" s="252"/>
      <c r="O38" s="252"/>
      <c r="P38" s="252"/>
      <c r="Q38" s="252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</row>
    <row r="39" spans="1:36" s="3" customFormat="1" ht="15">
      <c r="A39" s="183" t="str">
        <f>'PEP C '!A39</f>
        <v>1.2.2.</v>
      </c>
      <c r="B39" s="184" t="str">
        <f>'PEP C '!B39</f>
        <v>Estrategia de sociabilización implementada</v>
      </c>
      <c r="C39" s="185">
        <f>'PEP C '!C39</f>
        <v>758.41666666666424</v>
      </c>
      <c r="D39" s="186">
        <f>'PEP C '!D39</f>
        <v>41122.375</v>
      </c>
      <c r="E39" s="186">
        <f>'PEP C '!E39</f>
        <v>41880.791666666664</v>
      </c>
      <c r="F39" s="187">
        <f>'PEP C '!F39</f>
        <v>211000</v>
      </c>
      <c r="G39" s="187">
        <f>'PEP C '!G39</f>
        <v>0</v>
      </c>
      <c r="H39" s="187">
        <f>'PEP C '!H39</f>
        <v>0</v>
      </c>
      <c r="I39" s="187">
        <f>'PEP C '!I39</f>
        <v>211000</v>
      </c>
      <c r="J39" s="187">
        <f>'PEP C '!J39</f>
        <v>0</v>
      </c>
      <c r="K39" s="188" t="str">
        <f>'PEP C '!K39</f>
        <v>MPD/UCP</v>
      </c>
      <c r="L39" s="88"/>
      <c r="M39" s="88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1"/>
      <c r="AG39" s="86"/>
      <c r="AH39" s="86"/>
      <c r="AI39" s="86"/>
    </row>
    <row r="40" spans="1:36" s="3" customFormat="1" ht="25.5">
      <c r="A40" s="189" t="str">
        <f>'PEP C '!A40</f>
        <v>1.2.2.1</v>
      </c>
      <c r="B40" s="199" t="str">
        <f>'PEP C '!B40</f>
        <v>Contratación de consultor para el diseño del material didáctico y curricular - Fase 1</v>
      </c>
      <c r="C40" s="191">
        <f>'PEP C '!C40</f>
        <v>183.41666666666424</v>
      </c>
      <c r="D40" s="200">
        <f>'PEP C '!D40</f>
        <v>41122.375</v>
      </c>
      <c r="E40" s="200">
        <f>'PEP C '!E40</f>
        <v>41305.791666666664</v>
      </c>
      <c r="F40" s="193">
        <f>'PEP C '!F40</f>
        <v>20000</v>
      </c>
      <c r="G40" s="193">
        <f>'PEP C '!G40</f>
        <v>0</v>
      </c>
      <c r="H40" s="193">
        <f>'PEP C '!H40</f>
        <v>0</v>
      </c>
      <c r="I40" s="193">
        <f>'PEP C '!I40</f>
        <v>20000</v>
      </c>
      <c r="J40" s="193">
        <f>'PEP C '!J40</f>
        <v>0</v>
      </c>
      <c r="K40" s="201" t="str">
        <f>'PEP C '!K40</f>
        <v>MPD/UCP</v>
      </c>
      <c r="L40" s="88"/>
      <c r="M40" s="88"/>
      <c r="N40" s="86"/>
      <c r="O40" s="86"/>
      <c r="P40" s="86"/>
      <c r="Q40" s="86"/>
      <c r="R40" s="253"/>
      <c r="S40" s="253"/>
      <c r="T40" s="253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1"/>
      <c r="AG40" s="86"/>
      <c r="AH40" s="86"/>
      <c r="AI40" s="86"/>
    </row>
    <row r="41" spans="1:36" s="3" customFormat="1" ht="25.5">
      <c r="A41" s="189" t="str">
        <f>'PEP C '!A41</f>
        <v>1.2.2.2</v>
      </c>
      <c r="B41" s="199" t="str">
        <f>'PEP C '!B41</f>
        <v>Contratación de consultor para el diseño del material didáctico y curricular - Fase 2</v>
      </c>
      <c r="C41" s="191">
        <f>'PEP C '!C41</f>
        <v>332.41666666666424</v>
      </c>
      <c r="D41" s="200">
        <f>'PEP C '!D41</f>
        <v>41548.375</v>
      </c>
      <c r="E41" s="200">
        <f>'PEP C '!E41</f>
        <v>41880.791666666664</v>
      </c>
      <c r="F41" s="193">
        <f>'PEP C '!F41</f>
        <v>5000</v>
      </c>
      <c r="G41" s="193">
        <f>'PEP C '!G41</f>
        <v>0</v>
      </c>
      <c r="H41" s="193">
        <f>'PEP C '!H41</f>
        <v>0</v>
      </c>
      <c r="I41" s="193">
        <f>'PEP C '!I41</f>
        <v>5000</v>
      </c>
      <c r="J41" s="198">
        <f>'PEP C '!J41</f>
        <v>0</v>
      </c>
      <c r="K41" s="201" t="str">
        <f>'PEP C '!K41</f>
        <v>MPD/UCP</v>
      </c>
      <c r="L41" s="88"/>
      <c r="M41" s="88"/>
      <c r="N41" s="86"/>
      <c r="O41" s="86"/>
      <c r="P41" s="86"/>
      <c r="Q41" s="86"/>
      <c r="R41" s="86"/>
      <c r="S41" s="86"/>
      <c r="T41" s="86"/>
      <c r="U41" s="86"/>
      <c r="V41" s="86"/>
      <c r="W41" s="253"/>
      <c r="X41" s="253"/>
      <c r="Y41" s="253"/>
      <c r="Z41" s="253"/>
      <c r="AA41" s="86"/>
      <c r="AB41" s="86"/>
      <c r="AC41" s="86"/>
      <c r="AD41" s="86"/>
      <c r="AE41" s="86"/>
      <c r="AF41" s="81"/>
      <c r="AG41" s="86"/>
      <c r="AH41" s="86"/>
      <c r="AI41" s="86"/>
    </row>
    <row r="42" spans="1:36" s="3" customFormat="1" ht="25.5">
      <c r="A42" s="189" t="str">
        <f>'PEP C '!A42</f>
        <v>1.2.2.3</v>
      </c>
      <c r="B42" s="199" t="str">
        <f>'PEP C '!B42</f>
        <v>Contratación de servicios de no consultoría para la publicación/reproducción del material didáctico</v>
      </c>
      <c r="C42" s="191">
        <f>'PEP C '!C42</f>
        <v>574.41666666666424</v>
      </c>
      <c r="D42" s="200">
        <f>'PEP C '!D42</f>
        <v>41306.375</v>
      </c>
      <c r="E42" s="200">
        <f>'PEP C '!E42</f>
        <v>41880.791666666664</v>
      </c>
      <c r="F42" s="193">
        <f>'PEP C '!F42</f>
        <v>150000</v>
      </c>
      <c r="G42" s="193">
        <f>'PEP C '!G42</f>
        <v>0</v>
      </c>
      <c r="H42" s="193">
        <f>'PEP C '!H42</f>
        <v>0</v>
      </c>
      <c r="I42" s="193">
        <f>'PEP C '!I42</f>
        <v>150000</v>
      </c>
      <c r="J42" s="193">
        <f>'PEP C '!J42</f>
        <v>0</v>
      </c>
      <c r="K42" s="201" t="str">
        <f>'PEP C '!K42</f>
        <v>MPD/UCP</v>
      </c>
      <c r="L42" s="88"/>
      <c r="M42" s="88"/>
      <c r="N42" s="86"/>
      <c r="O42" s="86"/>
      <c r="P42" s="86"/>
      <c r="Q42" s="86"/>
      <c r="R42" s="86"/>
      <c r="S42" s="86"/>
      <c r="T42" s="253"/>
      <c r="U42" s="253"/>
      <c r="V42" s="253"/>
      <c r="W42" s="253"/>
      <c r="X42" s="253"/>
      <c r="Y42" s="253"/>
      <c r="Z42" s="253"/>
      <c r="AA42" s="86"/>
      <c r="AB42" s="86"/>
      <c r="AC42" s="86"/>
      <c r="AD42" s="86"/>
      <c r="AE42" s="86"/>
      <c r="AF42" s="81"/>
      <c r="AG42" s="86"/>
      <c r="AH42" s="86"/>
      <c r="AI42" s="86"/>
    </row>
    <row r="43" spans="1:36" s="3" customFormat="1" ht="25.5">
      <c r="A43" s="189" t="str">
        <f>'PEP C '!A43</f>
        <v>1.2.2.4</v>
      </c>
      <c r="B43" s="204" t="str">
        <f>'PEP C '!B43</f>
        <v>Contratación de una firma para organización y logística de eventos</v>
      </c>
      <c r="C43" s="191">
        <f>'PEP C '!C43</f>
        <v>758.41666666666424</v>
      </c>
      <c r="D43" s="200">
        <f>'PEP C '!D43</f>
        <v>41122.375</v>
      </c>
      <c r="E43" s="200">
        <f>'PEP C '!E43</f>
        <v>41880.791666666664</v>
      </c>
      <c r="F43" s="193">
        <f>'PEP C '!F43</f>
        <v>24000</v>
      </c>
      <c r="G43" s="193">
        <f>'PEP C '!G43</f>
        <v>0</v>
      </c>
      <c r="H43" s="193">
        <f>'PEP C '!H43</f>
        <v>0</v>
      </c>
      <c r="I43" s="193">
        <f>'PEP C '!I43</f>
        <v>24000</v>
      </c>
      <c r="J43" s="193">
        <f>'PEP C '!J43</f>
        <v>0</v>
      </c>
      <c r="K43" s="205" t="str">
        <f>'PEP C '!K43</f>
        <v>MPD/UCP</v>
      </c>
      <c r="L43" s="88"/>
      <c r="M43" s="88"/>
      <c r="N43" s="86"/>
      <c r="O43" s="86"/>
      <c r="P43" s="86"/>
      <c r="Q43" s="86"/>
      <c r="R43" s="253"/>
      <c r="S43" s="253"/>
      <c r="T43" s="253"/>
      <c r="U43" s="253"/>
      <c r="V43" s="253"/>
      <c r="W43" s="253"/>
      <c r="X43" s="253"/>
      <c r="Y43" s="253"/>
      <c r="Z43" s="253"/>
      <c r="AA43" s="86"/>
      <c r="AB43" s="86"/>
      <c r="AC43" s="86"/>
      <c r="AD43" s="86"/>
      <c r="AE43" s="86"/>
      <c r="AF43" s="81"/>
      <c r="AG43" s="86"/>
      <c r="AH43" s="86"/>
      <c r="AI43" s="86"/>
    </row>
    <row r="44" spans="1:36" s="3" customFormat="1" ht="12.75">
      <c r="A44" s="189" t="str">
        <f>'PEP C '!A44</f>
        <v>1.2.2.5</v>
      </c>
      <c r="B44" s="204" t="str">
        <f>'PEP C '!B44</f>
        <v>Participación del MPD en eventos de socialización</v>
      </c>
      <c r="C44" s="191">
        <f>'PEP C '!C44</f>
        <v>758.41666666666424</v>
      </c>
      <c r="D44" s="200">
        <f>'PEP C '!D44</f>
        <v>41122.375</v>
      </c>
      <c r="E44" s="200">
        <f>'PEP C '!E44</f>
        <v>41880.791666666664</v>
      </c>
      <c r="F44" s="193">
        <f>'PEP C '!F44</f>
        <v>12000</v>
      </c>
      <c r="G44" s="193">
        <f>'PEP C '!G44</f>
        <v>0</v>
      </c>
      <c r="H44" s="193">
        <f>'PEP C '!H44</f>
        <v>0</v>
      </c>
      <c r="I44" s="193">
        <f>'PEP C '!I44</f>
        <v>12000</v>
      </c>
      <c r="J44" s="193">
        <f>'PEP C '!J44</f>
        <v>0</v>
      </c>
      <c r="K44" s="205" t="str">
        <f>'PEP C '!K44</f>
        <v>MPD/UCP</v>
      </c>
      <c r="L44" s="88"/>
      <c r="M44" s="88"/>
      <c r="N44" s="86"/>
      <c r="O44" s="86"/>
      <c r="P44" s="86"/>
      <c r="Q44" s="86"/>
      <c r="R44" s="253"/>
      <c r="S44" s="253"/>
      <c r="T44" s="253"/>
      <c r="U44" s="253"/>
      <c r="V44" s="253"/>
      <c r="W44" s="253"/>
      <c r="X44" s="253"/>
      <c r="Y44" s="253"/>
      <c r="Z44" s="253"/>
      <c r="AA44" s="86"/>
      <c r="AB44" s="86"/>
      <c r="AC44" s="86"/>
      <c r="AD44" s="86"/>
      <c r="AE44" s="86"/>
      <c r="AF44" s="81"/>
      <c r="AG44" s="86"/>
      <c r="AH44" s="86"/>
      <c r="AI44" s="86"/>
    </row>
    <row r="45" spans="1:36" s="5" customFormat="1" ht="15">
      <c r="A45" s="171">
        <f>'PEP C '!A45</f>
        <v>2</v>
      </c>
      <c r="B45" s="172" t="str">
        <f>'PEP C '!B45</f>
        <v>Componente II: Ampliación de la cobertura del RUB</v>
      </c>
      <c r="C45" s="173">
        <f>'PEP C '!C45</f>
        <v>1155.4166666666642</v>
      </c>
      <c r="D45" s="206">
        <f>'PEP C '!D45</f>
        <v>41092.375</v>
      </c>
      <c r="E45" s="206">
        <f>'PEP C '!E45</f>
        <v>42247.791666666664</v>
      </c>
      <c r="F45" s="207">
        <f>'PEP C '!F45</f>
        <v>3228000.0000000005</v>
      </c>
      <c r="G45" s="207">
        <f>'PEP C '!G45</f>
        <v>0</v>
      </c>
      <c r="H45" s="207">
        <f>'PEP C '!H45</f>
        <v>0</v>
      </c>
      <c r="I45" s="207">
        <f>'PEP C '!I45</f>
        <v>3228000.0000000005</v>
      </c>
      <c r="J45" s="207">
        <f>'PEP C '!J45</f>
        <v>0</v>
      </c>
      <c r="K45" s="208" t="str">
        <f>'PEP C '!K45</f>
        <v>UDAPE/MPD/UCP</v>
      </c>
      <c r="L45" s="88"/>
      <c r="M45" s="88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1"/>
      <c r="AG45" s="86"/>
      <c r="AH45" s="86"/>
      <c r="AI45" s="86"/>
      <c r="AJ45" s="3"/>
    </row>
    <row r="46" spans="1:36" s="5" customFormat="1" ht="25.5">
      <c r="A46" s="177" t="str">
        <f>'PEP C '!A46</f>
        <v>2.1</v>
      </c>
      <c r="B46" s="178" t="str">
        <f>'PEP C '!B46</f>
        <v>Censo de potenciales beneficiarios realizado en áreas urbanas priorizadas</v>
      </c>
      <c r="C46" s="179">
        <f>'PEP C '!C46</f>
        <v>1155.4166666666642</v>
      </c>
      <c r="D46" s="180">
        <f>'PEP C '!D46</f>
        <v>41092.375</v>
      </c>
      <c r="E46" s="180">
        <f>'PEP C '!E46</f>
        <v>42247.791666666664</v>
      </c>
      <c r="F46" s="181">
        <f>'PEP C '!F46</f>
        <v>3204000.0000000005</v>
      </c>
      <c r="G46" s="181">
        <f>'PEP C '!G46</f>
        <v>0</v>
      </c>
      <c r="H46" s="181">
        <f>'PEP C '!H46</f>
        <v>0</v>
      </c>
      <c r="I46" s="181">
        <f>'PEP C '!I46</f>
        <v>3204000.0000000005</v>
      </c>
      <c r="J46" s="181">
        <f>'PEP C '!J46</f>
        <v>0</v>
      </c>
      <c r="K46" s="209" t="str">
        <f>'PEP C '!K46</f>
        <v>UDAPE/MPD/UCP</v>
      </c>
      <c r="L46" s="88"/>
      <c r="M46" s="88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1"/>
      <c r="AG46" s="86"/>
      <c r="AH46" s="86"/>
      <c r="AI46" s="86"/>
      <c r="AJ46" s="3"/>
    </row>
    <row r="47" spans="1:36" s="3" customFormat="1" ht="15">
      <c r="A47" s="183" t="str">
        <f>'PEP C '!A47</f>
        <v>2.1.1</v>
      </c>
      <c r="B47" s="184" t="str">
        <f>'PEP C '!B47</f>
        <v>Mapeo de pobreza en base a CNCV y ENH realizado</v>
      </c>
      <c r="C47" s="185">
        <f>'PEP C '!C47</f>
        <v>57.416666666664241</v>
      </c>
      <c r="D47" s="186">
        <f>'PEP C '!D47</f>
        <v>41276.375</v>
      </c>
      <c r="E47" s="186">
        <f>'PEP C '!E47</f>
        <v>41333.791666666664</v>
      </c>
      <c r="F47" s="187">
        <f>'PEP C '!F47</f>
        <v>0</v>
      </c>
      <c r="G47" s="187">
        <f>'PEP C '!G47</f>
        <v>0</v>
      </c>
      <c r="H47" s="187">
        <f>'PEP C '!H47</f>
        <v>0</v>
      </c>
      <c r="I47" s="187">
        <f>'PEP C '!I47</f>
        <v>0</v>
      </c>
      <c r="J47" s="187">
        <f>'PEP C '!J47</f>
        <v>0</v>
      </c>
      <c r="K47" s="210" t="str">
        <f>'PEP C '!K47</f>
        <v>UDAPE</v>
      </c>
      <c r="L47" s="88"/>
      <c r="M47" s="88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1"/>
      <c r="AG47" s="86"/>
      <c r="AH47" s="86"/>
      <c r="AI47" s="86"/>
    </row>
    <row r="48" spans="1:36" s="3" customFormat="1" ht="25.5">
      <c r="A48" s="189" t="str">
        <f>'PEP C '!A48</f>
        <v>2.1.1.1</v>
      </c>
      <c r="B48" s="199" t="str">
        <f>'PEP C '!B48</f>
        <v xml:space="preserve">Elaboración del mapa de pobreza por parte de UDAPE en coordinación con el INE </v>
      </c>
      <c r="C48" s="191">
        <f>'PEP C '!C48</f>
        <v>29.416666666664241</v>
      </c>
      <c r="D48" s="200">
        <f>'PEP C '!D48</f>
        <v>41276.375</v>
      </c>
      <c r="E48" s="200">
        <f>'PEP C '!E48</f>
        <v>41305.791666666664</v>
      </c>
      <c r="F48" s="193">
        <f>'PEP C '!F48</f>
        <v>0</v>
      </c>
      <c r="G48" s="193">
        <f>'PEP C '!G48</f>
        <v>0</v>
      </c>
      <c r="H48" s="193">
        <f>'PEP C '!H48</f>
        <v>0</v>
      </c>
      <c r="I48" s="193">
        <f>'PEP C '!I48</f>
        <v>0</v>
      </c>
      <c r="J48" s="193">
        <f>'PEP C '!J48</f>
        <v>0</v>
      </c>
      <c r="K48" s="211" t="str">
        <f>'PEP C '!K48</f>
        <v>UDAPE</v>
      </c>
      <c r="L48" s="88"/>
      <c r="M48" s="88"/>
      <c r="N48" s="86"/>
      <c r="O48" s="86"/>
      <c r="P48" s="86"/>
      <c r="Q48" s="86"/>
      <c r="R48" s="86"/>
      <c r="S48" s="86"/>
      <c r="T48" s="253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1"/>
      <c r="AG48" s="86"/>
      <c r="AH48" s="86"/>
      <c r="AI48" s="86"/>
    </row>
    <row r="49" spans="1:36" s="4" customFormat="1" ht="25.5">
      <c r="A49" s="189" t="str">
        <f>'PEP C '!A49</f>
        <v>2.1.1.2</v>
      </c>
      <c r="B49" s="199" t="str">
        <f>'PEP C '!B49</f>
        <v>Definición geográfica por parte de la UCP de las áreas de intervención  para disminuir errores del censo 2001</v>
      </c>
      <c r="C49" s="191">
        <f>'PEP C '!C49</f>
        <v>27.416666666664241</v>
      </c>
      <c r="D49" s="200">
        <f>'PEP C '!D49</f>
        <v>41306.375</v>
      </c>
      <c r="E49" s="200">
        <f>'PEP C '!E49</f>
        <v>41333.791666666664</v>
      </c>
      <c r="F49" s="193">
        <f>'PEP C '!F49</f>
        <v>0</v>
      </c>
      <c r="G49" s="193">
        <f>'PEP C '!G49</f>
        <v>0</v>
      </c>
      <c r="H49" s="193">
        <f>'PEP C '!H49</f>
        <v>0</v>
      </c>
      <c r="I49" s="193">
        <f>'PEP C '!I49</f>
        <v>0</v>
      </c>
      <c r="J49" s="193">
        <f>'PEP C '!J49</f>
        <v>0</v>
      </c>
      <c r="K49" s="211" t="str">
        <f>'PEP C '!K49</f>
        <v>MPD/UCP/DGSC</v>
      </c>
      <c r="L49" s="88"/>
      <c r="M49" s="88"/>
      <c r="N49" s="86"/>
      <c r="O49" s="86"/>
      <c r="P49" s="86"/>
      <c r="Q49" s="86"/>
      <c r="R49" s="86"/>
      <c r="S49" s="86"/>
      <c r="T49" s="253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1"/>
      <c r="AG49" s="86"/>
      <c r="AH49" s="86"/>
      <c r="AI49" s="86"/>
      <c r="AJ49" s="3"/>
    </row>
    <row r="50" spans="1:36" s="5" customFormat="1" ht="25.5">
      <c r="A50" s="183" t="str">
        <f>'PEP C '!A50</f>
        <v>2.1.2</v>
      </c>
      <c r="B50" s="184" t="str">
        <f>'PEP C '!B50</f>
        <v>Diseño censo finalizado (plan operativo para el levantamiento de la operación)</v>
      </c>
      <c r="C50" s="185">
        <f>'PEP C '!C50</f>
        <v>272.41666666666424</v>
      </c>
      <c r="D50" s="186">
        <f>'PEP C '!D50</f>
        <v>41275.375</v>
      </c>
      <c r="E50" s="186">
        <f>'PEP C '!E50</f>
        <v>41547.791666666664</v>
      </c>
      <c r="F50" s="187">
        <f>'PEP C '!F50</f>
        <v>150000</v>
      </c>
      <c r="G50" s="187">
        <f>'PEP C '!G50</f>
        <v>0</v>
      </c>
      <c r="H50" s="187">
        <f>'PEP C '!H50</f>
        <v>0</v>
      </c>
      <c r="I50" s="187">
        <f>'PEP C '!I50</f>
        <v>150000</v>
      </c>
      <c r="J50" s="187">
        <f>'PEP C '!J50</f>
        <v>0</v>
      </c>
      <c r="K50" s="210" t="str">
        <f>'PEP C '!K50</f>
        <v>MPD/UCP</v>
      </c>
      <c r="L50" s="88"/>
      <c r="M50" s="88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1"/>
      <c r="AG50" s="86"/>
      <c r="AH50" s="86"/>
      <c r="AI50" s="86"/>
      <c r="AJ50" s="3"/>
    </row>
    <row r="51" spans="1:36" s="4" customFormat="1" ht="102">
      <c r="A51" s="189" t="str">
        <f>'PEP C '!A51</f>
        <v>2.1.2.1</v>
      </c>
      <c r="B51" s="199" t="str">
        <f>'PEP C '!B51</f>
        <v xml:space="preserve">Contratación de una firma para el  desarrollo y planificación de la Estrategia Operativa para la ejecución del CENSO,  Manuales de encuestador, supervisor, digitador etc. elaborados y reproducidos, Procedimientos/reglamentos de mantenimiento y actualización de base de datos definido,  Diseño y realización de la capacitación certificada de encuestadores, digitadores etc. </v>
      </c>
      <c r="C51" s="191">
        <f>'PEP C '!C51</f>
        <v>272.41666666666424</v>
      </c>
      <c r="D51" s="200">
        <f>'PEP C '!D51</f>
        <v>41275.375</v>
      </c>
      <c r="E51" s="200">
        <f>'PEP C '!E51</f>
        <v>41547.791666666664</v>
      </c>
      <c r="F51" s="193">
        <f>'PEP C '!F51</f>
        <v>150000</v>
      </c>
      <c r="G51" s="193">
        <f>'PEP C '!G51</f>
        <v>0</v>
      </c>
      <c r="H51" s="193">
        <f>'PEP C '!H51</f>
        <v>0</v>
      </c>
      <c r="I51" s="193">
        <f>'PEP C '!I51</f>
        <v>150000</v>
      </c>
      <c r="J51" s="193">
        <f>'PEP C '!J51</f>
        <v>0</v>
      </c>
      <c r="K51" s="205" t="str">
        <f>'PEP C '!K51</f>
        <v>MPD/UCP</v>
      </c>
      <c r="L51" s="88"/>
      <c r="M51" s="88"/>
      <c r="N51" s="86"/>
      <c r="O51" s="86"/>
      <c r="P51" s="86"/>
      <c r="Q51" s="86"/>
      <c r="R51" s="86"/>
      <c r="S51" s="86"/>
      <c r="T51" s="253"/>
      <c r="U51" s="253"/>
      <c r="V51" s="253"/>
      <c r="W51" s="86"/>
      <c r="X51" s="86"/>
      <c r="Y51" s="86"/>
      <c r="Z51" s="86"/>
      <c r="AA51" s="86"/>
      <c r="AB51" s="86"/>
      <c r="AC51" s="86"/>
      <c r="AD51" s="86"/>
      <c r="AE51" s="86"/>
      <c r="AF51" s="81"/>
      <c r="AG51" s="86"/>
      <c r="AH51" s="86"/>
      <c r="AI51" s="86"/>
      <c r="AJ51" s="3"/>
    </row>
    <row r="52" spans="1:36" s="4" customFormat="1" ht="25.5">
      <c r="A52" s="183" t="str">
        <f>'PEP C '!A52</f>
        <v>2.1.3</v>
      </c>
      <c r="B52" s="184" t="str">
        <f>'PEP C '!B52</f>
        <v>Normativa de administración del RUB implementada (apoyo técnico legal UCP)</v>
      </c>
      <c r="C52" s="185">
        <f>'PEP C '!C52</f>
        <v>1155.4166666666642</v>
      </c>
      <c r="D52" s="186">
        <f>'PEP C '!D52</f>
        <v>41092.375</v>
      </c>
      <c r="E52" s="186">
        <f>'PEP C '!E52</f>
        <v>42247.791666666664</v>
      </c>
      <c r="F52" s="187">
        <f>'PEP C '!F52</f>
        <v>54000</v>
      </c>
      <c r="G52" s="187">
        <f>'PEP C '!G52</f>
        <v>0</v>
      </c>
      <c r="H52" s="187">
        <f>'PEP C '!H52</f>
        <v>0</v>
      </c>
      <c r="I52" s="187">
        <f>'PEP C '!I52</f>
        <v>54000</v>
      </c>
      <c r="J52" s="187">
        <f>'PEP C '!J52</f>
        <v>0</v>
      </c>
      <c r="K52" s="210" t="str">
        <f>'PEP C '!K52</f>
        <v>MPD/UCP</v>
      </c>
      <c r="L52" s="88"/>
      <c r="M52" s="88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1"/>
      <c r="AG52" s="86"/>
      <c r="AH52" s="86"/>
      <c r="AI52" s="86"/>
      <c r="AJ52" s="3"/>
    </row>
    <row r="53" spans="1:36" s="4" customFormat="1" ht="12.75">
      <c r="A53" s="189" t="str">
        <f>'PEP C '!A53</f>
        <v>2.1.3.1</v>
      </c>
      <c r="B53" s="199" t="str">
        <f>'PEP C '!B53</f>
        <v>Consultoría Normativa de administración del RUB</v>
      </c>
      <c r="C53" s="191">
        <f>'PEP C '!C53</f>
        <v>1155.4166666666642</v>
      </c>
      <c r="D53" s="200">
        <f>'PEP C '!D53</f>
        <v>41092.375</v>
      </c>
      <c r="E53" s="200">
        <f>'PEP C '!E53</f>
        <v>42247.791666666664</v>
      </c>
      <c r="F53" s="193">
        <f>'PEP C '!F53</f>
        <v>54000</v>
      </c>
      <c r="G53" s="193">
        <f>'PEP C '!G53</f>
        <v>0</v>
      </c>
      <c r="H53" s="193">
        <f>'PEP C '!H53</f>
        <v>0</v>
      </c>
      <c r="I53" s="193">
        <f>'PEP C '!I53</f>
        <v>54000</v>
      </c>
      <c r="J53" s="193">
        <f>'PEP C '!J53</f>
        <v>0</v>
      </c>
      <c r="K53" s="205" t="str">
        <f>'PEP C '!K53</f>
        <v>MPD/UCP</v>
      </c>
      <c r="L53" s="88"/>
      <c r="M53" s="88"/>
      <c r="N53" s="86"/>
      <c r="O53" s="86"/>
      <c r="P53" s="86"/>
      <c r="Q53" s="86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86"/>
      <c r="AF53" s="81"/>
      <c r="AG53" s="86"/>
      <c r="AH53" s="86"/>
      <c r="AI53" s="86"/>
      <c r="AJ53" s="3"/>
    </row>
    <row r="54" spans="1:36" s="4" customFormat="1" ht="25.5">
      <c r="A54" s="183" t="str">
        <f>'PEP C '!A54</f>
        <v>2.1.4</v>
      </c>
      <c r="B54" s="184" t="str">
        <f>'PEP C '!B54</f>
        <v>Desarrollo del operativo censal hasta la entrega de la base de datos al MPD</v>
      </c>
      <c r="C54" s="185">
        <f>'PEP C '!C54</f>
        <v>332.41666666666424</v>
      </c>
      <c r="D54" s="299">
        <f>'PEP C '!D54</f>
        <v>41548.375</v>
      </c>
      <c r="E54" s="299">
        <f>'PEP C '!E54</f>
        <v>41880.791666666664</v>
      </c>
      <c r="F54" s="300">
        <f>'PEP C '!F54</f>
        <v>3000000.0000000005</v>
      </c>
      <c r="G54" s="300">
        <f>'PEP C '!G54</f>
        <v>0</v>
      </c>
      <c r="H54" s="300">
        <f>'PEP C '!H54</f>
        <v>0</v>
      </c>
      <c r="I54" s="300">
        <f>'PEP C '!I54</f>
        <v>3000000.0000000005</v>
      </c>
      <c r="J54" s="300">
        <f>'PEP C '!J54</f>
        <v>0</v>
      </c>
      <c r="K54" s="301" t="str">
        <f>'PEP C '!K54</f>
        <v>MPD/UCP</v>
      </c>
      <c r="L54" s="88"/>
      <c r="M54" s="88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1"/>
      <c r="AG54" s="86"/>
      <c r="AH54" s="86"/>
      <c r="AI54" s="86"/>
      <c r="AJ54" s="3"/>
    </row>
    <row r="55" spans="1:36" s="4" customFormat="1" ht="25.5">
      <c r="A55" s="189" t="str">
        <f>'PEP C '!A55</f>
        <v>2.1.4.1</v>
      </c>
      <c r="B55" s="199" t="str">
        <f>'PEP C '!B55</f>
        <v>Contratación de firma para el Desarrollo del operativo censal hasta la entrega de la base de datos al MPD</v>
      </c>
      <c r="C55" s="191">
        <f>'PEP C '!C55</f>
        <v>332.41666666666424</v>
      </c>
      <c r="D55" s="200">
        <f>'PEP C '!D55</f>
        <v>41548.375</v>
      </c>
      <c r="E55" s="200">
        <f>'PEP C '!E55</f>
        <v>41880.791666666664</v>
      </c>
      <c r="F55" s="302">
        <f>'PEP C '!F55</f>
        <v>3000000.0000000005</v>
      </c>
      <c r="G55" s="302">
        <f>'PEP C '!G55</f>
        <v>0</v>
      </c>
      <c r="H55" s="302">
        <f>'PEP C '!H55</f>
        <v>0</v>
      </c>
      <c r="I55" s="302">
        <f>'PEP C '!I55</f>
        <v>3000000.0000000005</v>
      </c>
      <c r="J55" s="302">
        <f>'PEP C '!J55</f>
        <v>0</v>
      </c>
      <c r="K55" s="205" t="str">
        <f>'PEP C '!K55</f>
        <v>MPC/UCP</v>
      </c>
      <c r="L55" s="88"/>
      <c r="M55" s="88"/>
      <c r="N55" s="86"/>
      <c r="O55" s="86"/>
      <c r="P55" s="86"/>
      <c r="Q55" s="86"/>
      <c r="R55" s="234"/>
      <c r="S55" s="234"/>
      <c r="T55" s="234"/>
      <c r="U55" s="234"/>
      <c r="V55" s="234"/>
      <c r="W55" s="253"/>
      <c r="X55" s="253"/>
      <c r="Y55" s="253"/>
      <c r="Z55" s="253"/>
      <c r="AA55" s="234"/>
      <c r="AB55" s="234"/>
      <c r="AC55" s="234"/>
      <c r="AD55" s="234"/>
      <c r="AE55" s="86"/>
      <c r="AF55" s="81"/>
      <c r="AG55" s="86"/>
      <c r="AH55" s="86"/>
      <c r="AI55" s="86"/>
      <c r="AJ55" s="3"/>
    </row>
    <row r="56" spans="1:36" s="5" customFormat="1" ht="15">
      <c r="A56" s="177" t="str">
        <f>'PEP C '!A56</f>
        <v>2.2</v>
      </c>
      <c r="B56" s="178" t="str">
        <f>'PEP C '!B56</f>
        <v>Registro por demanda diseñado</v>
      </c>
      <c r="C56" s="179">
        <f>'PEP C '!C56</f>
        <v>178.41666666666424</v>
      </c>
      <c r="D56" s="304">
        <f>'PEP C '!D56</f>
        <v>41369.375</v>
      </c>
      <c r="E56" s="304">
        <f>'PEP C '!E56</f>
        <v>41547.791666666664</v>
      </c>
      <c r="F56" s="305">
        <f>'PEP C '!F56</f>
        <v>12000</v>
      </c>
      <c r="G56" s="305">
        <f>'PEP C '!G56</f>
        <v>0</v>
      </c>
      <c r="H56" s="305">
        <f>'PEP C '!H56</f>
        <v>0</v>
      </c>
      <c r="I56" s="305">
        <f>'PEP C '!I56</f>
        <v>12000</v>
      </c>
      <c r="J56" s="305">
        <f>'PEP C '!J56</f>
        <v>0</v>
      </c>
      <c r="K56" s="306" t="str">
        <f>'PEP C '!K56</f>
        <v>MPD/UCP</v>
      </c>
      <c r="L56" s="88"/>
      <c r="M56" s="88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1"/>
      <c r="AG56" s="86"/>
      <c r="AH56" s="86"/>
      <c r="AI56" s="86"/>
      <c r="AJ56" s="3"/>
    </row>
    <row r="57" spans="1:36" s="4" customFormat="1" ht="15">
      <c r="A57" s="183" t="str">
        <f>'PEP C '!A57</f>
        <v>2.2.1</v>
      </c>
      <c r="B57" s="184" t="str">
        <f>'PEP C '!B57</f>
        <v>Realización de estrategia de sociabilización</v>
      </c>
      <c r="C57" s="185">
        <f>'PEP C '!C57</f>
        <v>178.41666666666424</v>
      </c>
      <c r="D57" s="299">
        <f>'PEP C '!D57</f>
        <v>41369.375</v>
      </c>
      <c r="E57" s="299">
        <f>'PEP C '!E57</f>
        <v>41547.791666666664</v>
      </c>
      <c r="F57" s="300">
        <f>'PEP C '!F57</f>
        <v>12000</v>
      </c>
      <c r="G57" s="300">
        <f>'PEP C '!G57</f>
        <v>0</v>
      </c>
      <c r="H57" s="300">
        <f>'PEP C '!H57</f>
        <v>0</v>
      </c>
      <c r="I57" s="300">
        <f>'PEP C '!I57</f>
        <v>12000</v>
      </c>
      <c r="J57" s="300">
        <f>'PEP C '!J57</f>
        <v>0</v>
      </c>
      <c r="K57" s="301" t="str">
        <f>'PEP C '!K57</f>
        <v>MPD/UCP</v>
      </c>
      <c r="L57" s="88"/>
      <c r="M57" s="88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1"/>
      <c r="AG57" s="86"/>
      <c r="AH57" s="86"/>
      <c r="AI57" s="86"/>
      <c r="AJ57" s="3"/>
    </row>
    <row r="58" spans="1:36" s="5" customFormat="1" ht="25.5">
      <c r="A58" s="189" t="str">
        <f>'PEP C '!A58</f>
        <v>2.2.1.1</v>
      </c>
      <c r="B58" s="199" t="str">
        <f>'PEP C '!B58</f>
        <v>Contratación de un consultor para la realización de estrategia de sociabilización</v>
      </c>
      <c r="C58" s="191">
        <f>'PEP C '!C58</f>
        <v>178.41666666666424</v>
      </c>
      <c r="D58" s="200">
        <f>'PEP C '!D58</f>
        <v>41369.375</v>
      </c>
      <c r="E58" s="200">
        <f>'PEP C '!E58</f>
        <v>41547.791666666664</v>
      </c>
      <c r="F58" s="302">
        <f>'PEP C '!F58</f>
        <v>12000</v>
      </c>
      <c r="G58" s="302">
        <f>'PEP C '!G58</f>
        <v>0</v>
      </c>
      <c r="H58" s="302">
        <f>'PEP C '!H58</f>
        <v>0</v>
      </c>
      <c r="I58" s="302">
        <f>'PEP C '!I58</f>
        <v>12000</v>
      </c>
      <c r="J58" s="302">
        <f>'PEP C '!J58</f>
        <v>0</v>
      </c>
      <c r="K58" s="303" t="str">
        <f>'PEP C '!K58</f>
        <v>MPD/UCP</v>
      </c>
      <c r="L58" s="88"/>
      <c r="M58" s="88"/>
      <c r="N58" s="86"/>
      <c r="O58" s="86"/>
      <c r="P58" s="86"/>
      <c r="Q58" s="86"/>
      <c r="R58" s="86"/>
      <c r="S58" s="86"/>
      <c r="T58" s="86"/>
      <c r="U58" s="86"/>
      <c r="V58" s="253"/>
      <c r="W58" s="253"/>
      <c r="X58" s="234"/>
      <c r="Y58" s="234"/>
      <c r="Z58" s="234"/>
      <c r="AA58" s="86"/>
      <c r="AB58" s="86"/>
      <c r="AC58" s="86"/>
      <c r="AD58" s="86"/>
      <c r="AE58" s="86"/>
      <c r="AF58" s="81"/>
      <c r="AG58" s="86"/>
      <c r="AH58" s="86"/>
      <c r="AI58" s="86"/>
      <c r="AJ58" s="3"/>
    </row>
    <row r="59" spans="1:36" s="4" customFormat="1" ht="25.5">
      <c r="A59" s="177" t="str">
        <f>'PEP C '!A59</f>
        <v>2.3</v>
      </c>
      <c r="B59" s="178" t="str">
        <f>'PEP C '!B59</f>
        <v>Diseño complementario para el mantenimiento y actualización del RUB</v>
      </c>
      <c r="C59" s="179">
        <f>'PEP C '!C59</f>
        <v>240.41666666666424</v>
      </c>
      <c r="D59" s="180">
        <f>'PEP C '!D59</f>
        <v>41122.375</v>
      </c>
      <c r="E59" s="180">
        <f>'PEP C '!E59</f>
        <v>41362.791666666664</v>
      </c>
      <c r="F59" s="181">
        <f>'PEP C '!F59</f>
        <v>12000</v>
      </c>
      <c r="G59" s="181">
        <f>'PEP C '!G59</f>
        <v>0</v>
      </c>
      <c r="H59" s="181">
        <f>'PEP C '!H59</f>
        <v>0</v>
      </c>
      <c r="I59" s="181">
        <f>'PEP C '!I59</f>
        <v>12000</v>
      </c>
      <c r="J59" s="181">
        <f>'PEP C '!J59</f>
        <v>0</v>
      </c>
      <c r="K59" s="209" t="str">
        <f>'PEP C '!K59</f>
        <v>MPC/UCP</v>
      </c>
      <c r="L59" s="88"/>
      <c r="M59" s="88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1"/>
      <c r="AG59" s="86"/>
      <c r="AH59" s="86"/>
      <c r="AI59" s="86"/>
      <c r="AJ59" s="3"/>
    </row>
    <row r="60" spans="1:36" s="5" customFormat="1" ht="25.5">
      <c r="A60" s="183" t="str">
        <f>'PEP C '!A60</f>
        <v>2.3.1</v>
      </c>
      <c r="B60" s="184" t="str">
        <f>'PEP C '!B60</f>
        <v>Diseño complementario para el mantenimiento y actualización del RUB</v>
      </c>
      <c r="C60" s="185">
        <f>'PEP C '!C60</f>
        <v>240.41666666666424</v>
      </c>
      <c r="D60" s="186">
        <f>'PEP C '!D60</f>
        <v>41122.375</v>
      </c>
      <c r="E60" s="186">
        <f>'PEP C '!E60</f>
        <v>41362.791666666664</v>
      </c>
      <c r="F60" s="187">
        <f>'PEP C '!F60</f>
        <v>12000</v>
      </c>
      <c r="G60" s="187">
        <f>'PEP C '!G60</f>
        <v>0</v>
      </c>
      <c r="H60" s="187">
        <f>'PEP C '!H60</f>
        <v>0</v>
      </c>
      <c r="I60" s="187">
        <f>'PEP C '!I60</f>
        <v>12000</v>
      </c>
      <c r="J60" s="187">
        <f>'PEP C '!J60</f>
        <v>0</v>
      </c>
      <c r="K60" s="210" t="str">
        <f>'PEP C '!K60</f>
        <v>MPD/UCP</v>
      </c>
      <c r="L60" s="88"/>
      <c r="M60" s="88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1"/>
      <c r="AG60" s="86"/>
      <c r="AH60" s="86"/>
      <c r="AI60" s="86"/>
      <c r="AJ60" s="3"/>
    </row>
    <row r="61" spans="1:36" s="4" customFormat="1" ht="38.25">
      <c r="A61" s="189" t="str">
        <f>'PEP C '!A61</f>
        <v>2.3.1.1</v>
      </c>
      <c r="B61" s="199" t="str">
        <f>'PEP C '!B61</f>
        <v>Contratación de un Consultor para realizar el diseño complementario para el mantenimiento y actualización del RUB</v>
      </c>
      <c r="C61" s="191">
        <f>'PEP C '!C61</f>
        <v>240.41666666666424</v>
      </c>
      <c r="D61" s="200">
        <f>'PEP C '!D61</f>
        <v>41122.375</v>
      </c>
      <c r="E61" s="200">
        <f>'PEP C '!E61</f>
        <v>41362.791666666664</v>
      </c>
      <c r="F61" s="193">
        <f>'PEP C '!F61</f>
        <v>12000</v>
      </c>
      <c r="G61" s="193">
        <f>'PEP C '!G61</f>
        <v>0</v>
      </c>
      <c r="H61" s="193">
        <f>'PEP C '!H61</f>
        <v>0</v>
      </c>
      <c r="I61" s="193">
        <f>'PEP C '!I61</f>
        <v>12000</v>
      </c>
      <c r="J61" s="193">
        <f>'PEP C '!J61</f>
        <v>0</v>
      </c>
      <c r="K61" s="211" t="str">
        <f>'PEP C '!K61</f>
        <v>MPD/UCP</v>
      </c>
      <c r="L61" s="88"/>
      <c r="M61" s="88"/>
      <c r="N61" s="86"/>
      <c r="O61" s="86"/>
      <c r="P61" s="86"/>
      <c r="Q61" s="86"/>
      <c r="R61" s="253"/>
      <c r="S61" s="253"/>
      <c r="T61" s="253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1"/>
      <c r="AG61" s="86"/>
      <c r="AH61" s="86"/>
      <c r="AI61" s="86"/>
      <c r="AJ61" s="3"/>
    </row>
    <row r="62" spans="1:36" s="4" customFormat="1" ht="15">
      <c r="A62" s="171">
        <f>'PEP C '!A62</f>
        <v>3</v>
      </c>
      <c r="B62" s="172" t="str">
        <f>'PEP C '!B62</f>
        <v>Administración, Evaluación y Auditoria</v>
      </c>
      <c r="C62" s="173">
        <f>'PEP C '!C62</f>
        <v>1550.4166666666642</v>
      </c>
      <c r="D62" s="206">
        <f>'PEP C '!D62</f>
        <v>41030.375</v>
      </c>
      <c r="E62" s="206">
        <f>'PEP C '!E62</f>
        <v>42580.791666666664</v>
      </c>
      <c r="F62" s="207">
        <f>'PEP C '!F62</f>
        <v>532000</v>
      </c>
      <c r="G62" s="207">
        <f>'PEP C '!G62</f>
        <v>0</v>
      </c>
      <c r="H62" s="207">
        <f>'PEP C '!H62</f>
        <v>0</v>
      </c>
      <c r="I62" s="207">
        <f>'PEP C '!I62</f>
        <v>532000</v>
      </c>
      <c r="J62" s="207">
        <f>'PEP C '!J62</f>
        <v>0</v>
      </c>
      <c r="K62" s="208" t="str">
        <f>'PEP C '!K62</f>
        <v>MPD/DGSC/UCP</v>
      </c>
      <c r="L62" s="88"/>
      <c r="M62" s="88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1"/>
      <c r="AG62" s="86"/>
      <c r="AH62" s="86"/>
      <c r="AI62" s="86"/>
      <c r="AJ62" s="3"/>
    </row>
    <row r="63" spans="1:36" s="4" customFormat="1" ht="25.5">
      <c r="A63" s="177" t="str">
        <f>'PEP C '!A63</f>
        <v>3.1</v>
      </c>
      <c r="B63" s="178" t="str">
        <f>'PEP C '!B63</f>
        <v>Fortalecimiento institucional (personal RUB en MPD, mobiliario, equipos)</v>
      </c>
      <c r="C63" s="179">
        <f>'PEP C '!C63</f>
        <v>1155.4166666666642</v>
      </c>
      <c r="D63" s="180">
        <f>'PEP C '!D63</f>
        <v>41030.375</v>
      </c>
      <c r="E63" s="180">
        <f>'PEP C '!E63</f>
        <v>42185.791666666664</v>
      </c>
      <c r="F63" s="181">
        <f>'PEP C '!F63</f>
        <v>450000</v>
      </c>
      <c r="G63" s="181">
        <f>'PEP C '!G63</f>
        <v>0</v>
      </c>
      <c r="H63" s="181">
        <f>'PEP C '!H63</f>
        <v>0</v>
      </c>
      <c r="I63" s="181">
        <f>'PEP C '!I63</f>
        <v>450000</v>
      </c>
      <c r="J63" s="181">
        <f>'PEP C '!J63</f>
        <v>0</v>
      </c>
      <c r="K63" s="209" t="str">
        <f>'PEP C '!K63</f>
        <v>MPD/UCP</v>
      </c>
      <c r="L63" s="88"/>
      <c r="M63" s="88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1"/>
      <c r="AG63" s="86"/>
      <c r="AH63" s="86"/>
      <c r="AI63" s="86"/>
      <c r="AJ63" s="3"/>
    </row>
    <row r="64" spans="1:36" s="5" customFormat="1" ht="15">
      <c r="A64" s="183" t="str">
        <f>'PEP C '!A64</f>
        <v>3.1.1</v>
      </c>
      <c r="B64" s="184" t="str">
        <f>'PEP C '!B64</f>
        <v>Equipo UCP</v>
      </c>
      <c r="C64" s="185">
        <f>'PEP C '!C64</f>
        <v>1155.4166666666642</v>
      </c>
      <c r="D64" s="186">
        <f>'PEP C '!D64</f>
        <v>41030.375</v>
      </c>
      <c r="E64" s="186">
        <f>'PEP C '!E64</f>
        <v>42185.791666666664</v>
      </c>
      <c r="F64" s="187">
        <f>'PEP C '!F64</f>
        <v>450000</v>
      </c>
      <c r="G64" s="187">
        <f>'PEP C '!G64</f>
        <v>0</v>
      </c>
      <c r="H64" s="187">
        <f>'PEP C '!H64</f>
        <v>0</v>
      </c>
      <c r="I64" s="187">
        <f>'PEP C '!I64</f>
        <v>450000</v>
      </c>
      <c r="J64" s="187">
        <f>'PEP C '!J64</f>
        <v>0</v>
      </c>
      <c r="K64" s="210" t="str">
        <f>'PEP C '!K64</f>
        <v>MPD/DGSC/UCP</v>
      </c>
      <c r="L64" s="88"/>
      <c r="M64" s="88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1"/>
      <c r="AG64" s="86"/>
      <c r="AH64" s="86"/>
      <c r="AI64" s="86"/>
      <c r="AJ64" s="3"/>
    </row>
    <row r="65" spans="1:36" s="4" customFormat="1" ht="12.75">
      <c r="A65" s="189" t="str">
        <f>'PEP C '!A65</f>
        <v>3.1.1.1</v>
      </c>
      <c r="B65" s="199" t="str">
        <f>'PEP C '!B65</f>
        <v>Contratación de Consultores</v>
      </c>
      <c r="C65" s="191">
        <f>'PEP C '!C65</f>
        <v>1155.4166666666642</v>
      </c>
      <c r="D65" s="200">
        <f>'PEP C '!D65</f>
        <v>41030.375</v>
      </c>
      <c r="E65" s="200">
        <f>'PEP C '!E65</f>
        <v>42185.791666666664</v>
      </c>
      <c r="F65" s="193">
        <f>'PEP C '!F65</f>
        <v>450000</v>
      </c>
      <c r="G65" s="193">
        <f>'PEP C '!G65</f>
        <v>0</v>
      </c>
      <c r="H65" s="193">
        <f>'PEP C '!H65</f>
        <v>0</v>
      </c>
      <c r="I65" s="193">
        <f>'PEP C '!I65</f>
        <v>450000</v>
      </c>
      <c r="J65" s="193">
        <f>'PEP C '!J65</f>
        <v>0</v>
      </c>
      <c r="K65" s="211" t="str">
        <f>'PEP C '!K65</f>
        <v>MPD/DGSC/UCP</v>
      </c>
      <c r="L65" s="88"/>
      <c r="M65" s="88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1"/>
      <c r="AG65" s="86"/>
      <c r="AH65" s="86"/>
      <c r="AI65" s="86"/>
      <c r="AJ65" s="3"/>
    </row>
    <row r="66" spans="1:36" ht="12.75" outlineLevel="1">
      <c r="A66" s="195" t="str">
        <f>'PEP C '!A66</f>
        <v>3.1.1.1.1</v>
      </c>
      <c r="B66" s="196" t="str">
        <f>'PEP C '!B66</f>
        <v>Coordinador del Programa</v>
      </c>
      <c r="C66" s="196"/>
      <c r="D66" s="197"/>
      <c r="E66" s="197"/>
      <c r="F66" s="203">
        <f>'PEP C '!F66</f>
        <v>90000</v>
      </c>
      <c r="G66" s="203">
        <f>'PEP C '!G66</f>
        <v>0</v>
      </c>
      <c r="H66" s="203">
        <f>'PEP C '!H66</f>
        <v>0</v>
      </c>
      <c r="I66" s="203">
        <f>'PEP C '!I66</f>
        <v>90000</v>
      </c>
      <c r="J66" s="203">
        <f>'PEP C '!J66</f>
        <v>0</v>
      </c>
      <c r="K66" s="212" t="str">
        <f>'PEP C '!K66</f>
        <v>MPD/DGSC</v>
      </c>
      <c r="L66" s="88"/>
      <c r="M66" s="88"/>
      <c r="N66" s="86"/>
      <c r="O66" s="86"/>
      <c r="P66" s="86"/>
      <c r="Q66" s="253"/>
      <c r="R66" s="253"/>
      <c r="S66" s="253"/>
      <c r="T66" s="253"/>
      <c r="U66" s="253"/>
      <c r="V66" s="253"/>
      <c r="W66" s="253"/>
      <c r="X66" s="253"/>
      <c r="Y66" s="253"/>
      <c r="Z66" s="253"/>
      <c r="AA66" s="253"/>
      <c r="AB66" s="253"/>
      <c r="AC66" s="253"/>
      <c r="AD66" s="86"/>
      <c r="AE66" s="86"/>
      <c r="AF66" s="81"/>
      <c r="AG66" s="86"/>
      <c r="AH66" s="86"/>
      <c r="AI66" s="86"/>
      <c r="AJ66" s="3"/>
    </row>
    <row r="67" spans="1:36" ht="12.75" outlineLevel="1">
      <c r="A67" s="195" t="str">
        <f>'PEP C '!A67</f>
        <v>3.1.1.1.2</v>
      </c>
      <c r="B67" s="196" t="str">
        <f>'PEP C '!B67</f>
        <v>Promotor Social</v>
      </c>
      <c r="C67" s="196"/>
      <c r="D67" s="197"/>
      <c r="E67" s="197"/>
      <c r="F67" s="203">
        <f>'PEP C '!F67</f>
        <v>72000</v>
      </c>
      <c r="G67" s="203">
        <f>'PEP C '!G67</f>
        <v>0</v>
      </c>
      <c r="H67" s="203">
        <f>'PEP C '!H67</f>
        <v>0</v>
      </c>
      <c r="I67" s="203">
        <f>'PEP C '!I67</f>
        <v>72000</v>
      </c>
      <c r="J67" s="203">
        <f>'PEP C '!J67</f>
        <v>0</v>
      </c>
      <c r="K67" s="212" t="str">
        <f>'PEP C '!K67</f>
        <v>MPD/UCP</v>
      </c>
      <c r="L67" s="88"/>
      <c r="M67" s="88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1"/>
      <c r="AG67" s="86"/>
      <c r="AH67" s="86"/>
      <c r="AI67" s="86"/>
      <c r="AJ67" s="3"/>
    </row>
    <row r="68" spans="1:36" ht="12.75" outlineLevel="1">
      <c r="A68" s="195" t="str">
        <f>'PEP C '!A68</f>
        <v>3.1.1.1.3</v>
      </c>
      <c r="B68" s="196" t="str">
        <f>'PEP C '!B68</f>
        <v>Estadístico</v>
      </c>
      <c r="C68" s="196"/>
      <c r="D68" s="197"/>
      <c r="E68" s="197"/>
      <c r="F68" s="203">
        <f>'PEP C '!F68</f>
        <v>72000</v>
      </c>
      <c r="G68" s="203">
        <f>'PEP C '!G68</f>
        <v>0</v>
      </c>
      <c r="H68" s="203">
        <f>'PEP C '!H68</f>
        <v>0</v>
      </c>
      <c r="I68" s="203">
        <f>'PEP C '!I68</f>
        <v>72000</v>
      </c>
      <c r="J68" s="203">
        <f>'PEP C '!J68</f>
        <v>0</v>
      </c>
      <c r="K68" s="212" t="str">
        <f>'PEP C '!K68</f>
        <v>MPD/UCP</v>
      </c>
      <c r="L68" s="88"/>
      <c r="M68" s="88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1"/>
      <c r="AG68" s="86"/>
      <c r="AH68" s="86"/>
      <c r="AI68" s="86"/>
      <c r="AJ68" s="3"/>
    </row>
    <row r="69" spans="1:36" ht="12.75" outlineLevel="1">
      <c r="A69" s="195" t="str">
        <f>'PEP C '!A69</f>
        <v>3.1.1.1.4</v>
      </c>
      <c r="B69" s="196" t="str">
        <f>'PEP C '!B69</f>
        <v>Especialista Informático</v>
      </c>
      <c r="C69" s="196"/>
      <c r="D69" s="197"/>
      <c r="E69" s="197"/>
      <c r="F69" s="203">
        <f>'PEP C '!F69</f>
        <v>54000</v>
      </c>
      <c r="G69" s="203">
        <f>'PEP C '!G69</f>
        <v>0</v>
      </c>
      <c r="H69" s="203">
        <f>'PEP C '!H69</f>
        <v>0</v>
      </c>
      <c r="I69" s="203">
        <f>'PEP C '!I69</f>
        <v>54000</v>
      </c>
      <c r="J69" s="203">
        <f>'PEP C '!J69</f>
        <v>0</v>
      </c>
      <c r="K69" s="212" t="str">
        <f>'PEP C '!K69</f>
        <v>MPD/UCP</v>
      </c>
      <c r="L69" s="88"/>
      <c r="M69" s="88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1"/>
      <c r="AG69" s="86"/>
      <c r="AH69" s="86"/>
      <c r="AI69" s="86"/>
      <c r="AJ69" s="3"/>
    </row>
    <row r="70" spans="1:36" ht="12.75" outlineLevel="1">
      <c r="A70" s="195" t="str">
        <f>'PEP C '!A70</f>
        <v>3.1.1.1.5</v>
      </c>
      <c r="B70" s="196" t="str">
        <f>'PEP C '!B70</f>
        <v>Especialista en Adquisiciones</v>
      </c>
      <c r="C70" s="196"/>
      <c r="D70" s="197"/>
      <c r="E70" s="197"/>
      <c r="F70" s="203">
        <f>'PEP C '!F70</f>
        <v>54000</v>
      </c>
      <c r="G70" s="203">
        <f>'PEP C '!G70</f>
        <v>0</v>
      </c>
      <c r="H70" s="203">
        <f>'PEP C '!H70</f>
        <v>0</v>
      </c>
      <c r="I70" s="203">
        <f>'PEP C '!I70</f>
        <v>54000</v>
      </c>
      <c r="J70" s="203">
        <f>'PEP C '!J70</f>
        <v>0</v>
      </c>
      <c r="K70" s="212" t="str">
        <f>'PEP C '!K70</f>
        <v>MPD/UCP</v>
      </c>
      <c r="L70" s="88"/>
      <c r="M70" s="88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1"/>
      <c r="AG70" s="86"/>
      <c r="AH70" s="86"/>
      <c r="AI70" s="86"/>
      <c r="AJ70" s="3"/>
    </row>
    <row r="71" spans="1:36" ht="12.75" outlineLevel="1">
      <c r="A71" s="195" t="str">
        <f>'PEP C '!A71</f>
        <v>3.1.1.1.6</v>
      </c>
      <c r="B71" s="196" t="str">
        <f>'PEP C '!B71</f>
        <v>Especialista Administrativo Financiero</v>
      </c>
      <c r="C71" s="196"/>
      <c r="D71" s="197"/>
      <c r="E71" s="197"/>
      <c r="F71" s="203">
        <f>'PEP C '!F71</f>
        <v>54000</v>
      </c>
      <c r="G71" s="198">
        <f>'PEP C '!G71</f>
        <v>0</v>
      </c>
      <c r="H71" s="198">
        <f>'PEP C '!H71</f>
        <v>0</v>
      </c>
      <c r="I71" s="203">
        <f>'PEP C '!I71</f>
        <v>54000</v>
      </c>
      <c r="J71" s="198">
        <f>'PEP C '!J71</f>
        <v>0</v>
      </c>
      <c r="K71" s="212" t="str">
        <f>'PEP C '!K71</f>
        <v>MPD/UCP</v>
      </c>
      <c r="L71" s="88"/>
      <c r="M71" s="88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1"/>
      <c r="AG71" s="86"/>
      <c r="AH71" s="86"/>
      <c r="AI71" s="86"/>
      <c r="AJ71" s="3"/>
    </row>
    <row r="72" spans="1:36" ht="12.75" outlineLevel="1">
      <c r="A72" s="195" t="str">
        <f>'PEP C '!A72</f>
        <v>3.1.1.1.7</v>
      </c>
      <c r="B72" s="196" t="str">
        <f>'PEP C '!B72</f>
        <v>Especialista en planificación y monitoreo</v>
      </c>
      <c r="C72" s="196"/>
      <c r="D72" s="197"/>
      <c r="E72" s="197"/>
      <c r="F72" s="203">
        <f>'PEP C '!F72</f>
        <v>54000</v>
      </c>
      <c r="G72" s="198">
        <f>'PEP C '!G72</f>
        <v>0</v>
      </c>
      <c r="H72" s="198">
        <f>'PEP C '!H72</f>
        <v>0</v>
      </c>
      <c r="I72" s="203">
        <f>'PEP C '!I72</f>
        <v>54000</v>
      </c>
      <c r="J72" s="198">
        <f>'PEP C '!J72</f>
        <v>0</v>
      </c>
      <c r="K72" s="212" t="str">
        <f>'PEP C '!K72</f>
        <v>MPD/UCP</v>
      </c>
      <c r="L72" s="88"/>
      <c r="M72" s="88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1"/>
      <c r="AG72" s="86"/>
      <c r="AH72" s="86"/>
      <c r="AI72" s="86"/>
      <c r="AJ72" s="3"/>
    </row>
    <row r="73" spans="1:36" ht="15">
      <c r="A73" s="177" t="str">
        <f>'PEP C '!A73</f>
        <v>3.2</v>
      </c>
      <c r="B73" s="178" t="str">
        <f>'PEP C '!B73</f>
        <v xml:space="preserve">Evaluación del Programa </v>
      </c>
      <c r="C73" s="179">
        <f>'PEP C '!C73</f>
        <v>1397.4166666666642</v>
      </c>
      <c r="D73" s="180">
        <f>'PEP C '!D73</f>
        <v>41092.375</v>
      </c>
      <c r="E73" s="180">
        <f>'PEP C '!E73</f>
        <v>42489.791666666664</v>
      </c>
      <c r="F73" s="181">
        <f>'PEP C '!F73</f>
        <v>50000</v>
      </c>
      <c r="G73" s="181">
        <f>'PEP C '!G73</f>
        <v>0</v>
      </c>
      <c r="H73" s="181">
        <f>'PEP C '!H73</f>
        <v>0</v>
      </c>
      <c r="I73" s="181">
        <f>'PEP C '!I73</f>
        <v>50000</v>
      </c>
      <c r="J73" s="181">
        <f>'PEP C '!J73</f>
        <v>0</v>
      </c>
      <c r="K73" s="209" t="str">
        <f>'PEP C '!K73</f>
        <v>MPD/UCP</v>
      </c>
      <c r="L73" s="88"/>
      <c r="M73" s="88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1"/>
      <c r="AG73" s="86"/>
      <c r="AH73" s="86"/>
      <c r="AI73" s="86"/>
      <c r="AJ73" s="3"/>
    </row>
    <row r="74" spans="1:36" ht="15">
      <c r="A74" s="183" t="str">
        <f>'PEP C '!A74</f>
        <v>3.2.1</v>
      </c>
      <c r="B74" s="184" t="str">
        <f>'PEP C '!B74</f>
        <v xml:space="preserve">Evaluación del programa (metodología reflexiva) </v>
      </c>
      <c r="C74" s="185">
        <f>'PEP C '!C74</f>
        <v>1397.4166666666642</v>
      </c>
      <c r="D74" s="186">
        <f>'PEP C '!D74</f>
        <v>41092.375</v>
      </c>
      <c r="E74" s="186">
        <f>'PEP C '!E74</f>
        <v>42489.791666666664</v>
      </c>
      <c r="F74" s="187">
        <f>'PEP C '!F74</f>
        <v>30000</v>
      </c>
      <c r="G74" s="187">
        <f>'PEP C '!G74</f>
        <v>0</v>
      </c>
      <c r="H74" s="187">
        <f>'PEP C '!H74</f>
        <v>0</v>
      </c>
      <c r="I74" s="187">
        <f>'PEP C '!I74</f>
        <v>30000</v>
      </c>
      <c r="J74" s="187">
        <f>'PEP C '!J74</f>
        <v>0</v>
      </c>
      <c r="K74" s="210" t="str">
        <f>'PEP C '!K74</f>
        <v>MPD/UCP</v>
      </c>
      <c r="L74" s="88"/>
      <c r="M74" s="88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1"/>
      <c r="AG74" s="86"/>
      <c r="AH74" s="86"/>
      <c r="AI74" s="86"/>
      <c r="AJ74" s="3"/>
    </row>
    <row r="75" spans="1:36" ht="12.75">
      <c r="A75" s="189" t="str">
        <f>'PEP C '!A75</f>
        <v>3.2.1.1</v>
      </c>
      <c r="B75" s="199" t="str">
        <f>'PEP C '!B75</f>
        <v>Contratación de un Consultores</v>
      </c>
      <c r="C75" s="191">
        <f>'PEP C '!C75</f>
        <v>121.41666666666424</v>
      </c>
      <c r="D75" s="200">
        <f>'PEP C '!D75</f>
        <v>41092.375</v>
      </c>
      <c r="E75" s="200">
        <f>'PEP C '!E75</f>
        <v>41213.791666666664</v>
      </c>
      <c r="F75" s="193">
        <f>'PEP C '!F75</f>
        <v>15000</v>
      </c>
      <c r="G75" s="193">
        <f>'PEP C '!G75</f>
        <v>0</v>
      </c>
      <c r="H75" s="193">
        <f>'PEP C '!H75</f>
        <v>0</v>
      </c>
      <c r="I75" s="193">
        <f>'PEP C '!I75</f>
        <v>15000</v>
      </c>
      <c r="J75" s="193">
        <f>'PEP C '!J75</f>
        <v>0</v>
      </c>
      <c r="K75" s="211" t="str">
        <f>'PEP C '!K75</f>
        <v>MPD/UCP</v>
      </c>
      <c r="L75" s="88"/>
      <c r="M75" s="88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1"/>
      <c r="AG75" s="86"/>
      <c r="AH75" s="86"/>
      <c r="AI75" s="86"/>
      <c r="AJ75" s="3"/>
    </row>
    <row r="76" spans="1:36" ht="12.75">
      <c r="A76" s="189" t="str">
        <f>'PEP C '!A76</f>
        <v>3.2.1.2</v>
      </c>
      <c r="B76" s="199" t="str">
        <f>'PEP C '!B76</f>
        <v>Contratación de un Consultores</v>
      </c>
      <c r="C76" s="191">
        <f>'PEP C '!C76</f>
        <v>119.41666666666424</v>
      </c>
      <c r="D76" s="200">
        <f>'PEP C '!D76</f>
        <v>42370.375</v>
      </c>
      <c r="E76" s="200">
        <f>'PEP C '!E76</f>
        <v>42489.791666666664</v>
      </c>
      <c r="F76" s="193">
        <f>'PEP C '!F76</f>
        <v>15000</v>
      </c>
      <c r="G76" s="193">
        <f>'PEP C '!G76</f>
        <v>0</v>
      </c>
      <c r="H76" s="193">
        <f>'PEP C '!H76</f>
        <v>0</v>
      </c>
      <c r="I76" s="193">
        <f>'PEP C '!I76</f>
        <v>15000</v>
      </c>
      <c r="J76" s="193">
        <f>'PEP C '!J76</f>
        <v>0</v>
      </c>
      <c r="K76" s="211" t="str">
        <f>'PEP C '!K76</f>
        <v>MPD/UCP</v>
      </c>
      <c r="L76" s="88"/>
      <c r="M76" s="88"/>
      <c r="N76" s="86"/>
      <c r="O76" s="86"/>
      <c r="P76" s="86"/>
      <c r="Q76" s="86"/>
      <c r="R76" s="253"/>
      <c r="S76" s="253"/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234"/>
      <c r="AE76" s="234"/>
      <c r="AF76" s="235"/>
      <c r="AG76" s="234"/>
      <c r="AH76" s="86"/>
      <c r="AI76" s="86"/>
      <c r="AJ76" s="3"/>
    </row>
    <row r="77" spans="1:36" ht="25.5">
      <c r="A77" s="183" t="str">
        <f>'PEP C '!A77</f>
        <v>3.2.2</v>
      </c>
      <c r="B77" s="184" t="str">
        <f>'PEP C '!B77</f>
        <v>Evaluación de procesos operativos de la implementación del Programa</v>
      </c>
      <c r="C77" s="185">
        <f>'PEP C '!C77</f>
        <v>119.41666666666424</v>
      </c>
      <c r="D77" s="186">
        <f>'PEP C '!D77</f>
        <v>42370.375</v>
      </c>
      <c r="E77" s="186">
        <f>'PEP C '!E77</f>
        <v>42489.791666666664</v>
      </c>
      <c r="F77" s="213">
        <f>'PEP C '!F77</f>
        <v>10000</v>
      </c>
      <c r="G77" s="213">
        <f>'PEP C '!G77</f>
        <v>0</v>
      </c>
      <c r="H77" s="213">
        <f>'PEP C '!H77</f>
        <v>0</v>
      </c>
      <c r="I77" s="213">
        <f>'PEP C '!I77</f>
        <v>10000</v>
      </c>
      <c r="J77" s="213">
        <f>'PEP C '!J77</f>
        <v>0</v>
      </c>
      <c r="K77" s="210" t="str">
        <f>'PEP C '!K77</f>
        <v>MPD/UCP</v>
      </c>
      <c r="L77" s="88"/>
      <c r="M77" s="88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252"/>
      <c r="AG77" s="253"/>
      <c r="AH77" s="86"/>
      <c r="AI77" s="86"/>
      <c r="AJ77" s="3"/>
    </row>
    <row r="78" spans="1:36" ht="12.75">
      <c r="A78" s="189" t="str">
        <f>'PEP C '!A78</f>
        <v>3.2.2.1</v>
      </c>
      <c r="B78" s="199" t="str">
        <f>'PEP C '!B78</f>
        <v>Contratación de un Consultor</v>
      </c>
      <c r="C78" s="191">
        <f>'PEP C '!C78</f>
        <v>119.41666666666424</v>
      </c>
      <c r="D78" s="200">
        <f>'PEP C '!D78</f>
        <v>42370.375</v>
      </c>
      <c r="E78" s="200">
        <f>'PEP C '!E78</f>
        <v>42489.791666666664</v>
      </c>
      <c r="F78" s="193">
        <f>'PEP C '!F78</f>
        <v>10000</v>
      </c>
      <c r="G78" s="193">
        <f>'PEP C '!G78</f>
        <v>0</v>
      </c>
      <c r="H78" s="193">
        <f>'PEP C '!H78</f>
        <v>0</v>
      </c>
      <c r="I78" s="193">
        <f>'PEP C '!I78</f>
        <v>10000</v>
      </c>
      <c r="J78" s="193">
        <f>'PEP C '!J78</f>
        <v>0</v>
      </c>
      <c r="K78" s="211" t="str">
        <f>'PEP C '!K78</f>
        <v>MPD/UCP</v>
      </c>
      <c r="L78" s="88"/>
      <c r="M78" s="88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1"/>
      <c r="AG78" s="86"/>
      <c r="AH78" s="86"/>
      <c r="AI78" s="86"/>
      <c r="AJ78" s="3"/>
    </row>
    <row r="79" spans="1:36" ht="15">
      <c r="A79" s="183" t="str">
        <f>'PEP C '!A79</f>
        <v>3.2.3</v>
      </c>
      <c r="B79" s="184" t="str">
        <f>'PEP C '!B79</f>
        <v>Evaluación costo-beneficio al inicio y final del Programa</v>
      </c>
      <c r="C79" s="185">
        <f>'PEP C '!C79</f>
        <v>119.41666666666424</v>
      </c>
      <c r="D79" s="186">
        <f>'PEP C '!D79</f>
        <v>42370.375</v>
      </c>
      <c r="E79" s="186">
        <f>'PEP C '!E79</f>
        <v>42489.791666666664</v>
      </c>
      <c r="F79" s="213">
        <f>'PEP C '!F79</f>
        <v>10000</v>
      </c>
      <c r="G79" s="213">
        <f>'PEP C '!G79</f>
        <v>0</v>
      </c>
      <c r="H79" s="213">
        <f>'PEP C '!H79</f>
        <v>0</v>
      </c>
      <c r="I79" s="213">
        <f>'PEP C '!I79</f>
        <v>10000</v>
      </c>
      <c r="J79" s="213">
        <f>'PEP C '!J79</f>
        <v>0</v>
      </c>
      <c r="K79" s="210" t="str">
        <f>'PEP C '!K79</f>
        <v>MPD/UCP</v>
      </c>
      <c r="L79" s="88"/>
      <c r="M79" s="88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252"/>
      <c r="AG79" s="253"/>
      <c r="AH79" s="86"/>
      <c r="AI79" s="86"/>
    </row>
    <row r="80" spans="1:36" ht="12.75">
      <c r="A80" s="189" t="str">
        <f>'PEP C '!A80</f>
        <v>3.2.3.1</v>
      </c>
      <c r="B80" s="199" t="str">
        <f>'PEP C '!B80</f>
        <v>Contratación de un Consultor</v>
      </c>
      <c r="C80" s="191">
        <f>'PEP C '!C80</f>
        <v>119.41666666666424</v>
      </c>
      <c r="D80" s="200">
        <f>'PEP C '!D80</f>
        <v>42370.375</v>
      </c>
      <c r="E80" s="200">
        <f>'PEP C '!E80</f>
        <v>42489.791666666664</v>
      </c>
      <c r="F80" s="193">
        <f>'PEP C '!F80</f>
        <v>10000</v>
      </c>
      <c r="G80" s="193">
        <f>'PEP C '!G80</f>
        <v>0</v>
      </c>
      <c r="H80" s="193">
        <f>'PEP C '!H80</f>
        <v>0</v>
      </c>
      <c r="I80" s="193">
        <f>'PEP C '!I80</f>
        <v>10000</v>
      </c>
      <c r="J80" s="193">
        <f>'PEP C '!J80</f>
        <v>0</v>
      </c>
      <c r="K80" s="211" t="str">
        <f>'PEP C '!K80</f>
        <v>MDP/UCP</v>
      </c>
      <c r="L80" s="88"/>
      <c r="M80" s="88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1"/>
      <c r="AG80" s="86"/>
      <c r="AH80" s="86"/>
      <c r="AI80" s="86"/>
    </row>
    <row r="81" spans="1:35" ht="15">
      <c r="A81" s="177" t="str">
        <f>'PEP C '!A81</f>
        <v>3.3</v>
      </c>
      <c r="B81" s="178" t="str">
        <f>'PEP C '!B81</f>
        <v>Auditoria financiera</v>
      </c>
      <c r="C81" s="179">
        <f>'PEP C '!C81</f>
        <v>1458.4166666666642</v>
      </c>
      <c r="D81" s="180">
        <f>'PEP C '!D81</f>
        <v>41122.375</v>
      </c>
      <c r="E81" s="180">
        <f>'PEP C '!E81</f>
        <v>42580.791666666664</v>
      </c>
      <c r="F81" s="181">
        <f>'PEP C '!F81</f>
        <v>32000</v>
      </c>
      <c r="G81" s="181">
        <f>'PEP C '!G81</f>
        <v>0</v>
      </c>
      <c r="H81" s="181">
        <f>'PEP C '!H81</f>
        <v>0</v>
      </c>
      <c r="I81" s="181">
        <f>'PEP C '!I81</f>
        <v>32000</v>
      </c>
      <c r="J81" s="181">
        <f>'PEP C '!J81</f>
        <v>0</v>
      </c>
      <c r="K81" s="209" t="str">
        <f>'PEP C '!K81</f>
        <v>MPD/UCP</v>
      </c>
      <c r="L81" s="88"/>
      <c r="M81" s="88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252"/>
      <c r="AG81" s="253"/>
      <c r="AH81" s="86"/>
      <c r="AI81" s="86"/>
    </row>
    <row r="82" spans="1:35" ht="15">
      <c r="A82" s="183" t="str">
        <f>'PEP C '!A82</f>
        <v>3.3.1</v>
      </c>
      <c r="B82" s="184" t="str">
        <f>'PEP C '!B82</f>
        <v>Contratación de una firma de Auditores independientes</v>
      </c>
      <c r="C82" s="185">
        <f>'PEP C '!C82</f>
        <v>1458.4166666666642</v>
      </c>
      <c r="D82" s="186">
        <f>'PEP C '!D82</f>
        <v>41122.375</v>
      </c>
      <c r="E82" s="186">
        <f>'PEP C '!E82</f>
        <v>42580.791666666664</v>
      </c>
      <c r="F82" s="214">
        <f>'PEP C '!F82</f>
        <v>32000</v>
      </c>
      <c r="G82" s="214">
        <f>'PEP C '!G82</f>
        <v>0</v>
      </c>
      <c r="H82" s="214">
        <f>'PEP C '!H82</f>
        <v>0</v>
      </c>
      <c r="I82" s="214">
        <f>'PEP C '!I82</f>
        <v>32000</v>
      </c>
      <c r="J82" s="214">
        <f>'PEP C '!J82</f>
        <v>0</v>
      </c>
      <c r="K82" s="210" t="str">
        <f>'PEP C '!K82</f>
        <v>MPD/UCP</v>
      </c>
      <c r="L82" s="88"/>
      <c r="M82" s="88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1"/>
      <c r="AG82" s="86"/>
      <c r="AH82" s="86"/>
      <c r="AI82" s="86"/>
    </row>
    <row r="83" spans="1:35" ht="12.75">
      <c r="A83" s="189" t="str">
        <f>'PEP C '!A83</f>
        <v>3.3.1.1</v>
      </c>
      <c r="B83" s="199" t="str">
        <f>'PEP C '!B83</f>
        <v>Contratación de un Consultor</v>
      </c>
      <c r="C83" s="191">
        <f>'PEP C '!C83</f>
        <v>1458.4166666666642</v>
      </c>
      <c r="D83" s="200">
        <f>'PEP C '!D83</f>
        <v>41122.375</v>
      </c>
      <c r="E83" s="200">
        <f>'PEP C '!E83</f>
        <v>42580.791666666664</v>
      </c>
      <c r="F83" s="193">
        <f>'PEP C '!F83</f>
        <v>32000</v>
      </c>
      <c r="G83" s="193">
        <f>'PEP C '!G83</f>
        <v>0</v>
      </c>
      <c r="H83" s="193">
        <f>'PEP C '!H83</f>
        <v>0</v>
      </c>
      <c r="I83" s="193">
        <f>'PEP C '!I83</f>
        <v>32000</v>
      </c>
      <c r="J83" s="193">
        <f>'PEP C '!J83</f>
        <v>0</v>
      </c>
      <c r="K83" s="211" t="str">
        <f>'PEP C '!K83</f>
        <v>MPD/UCP</v>
      </c>
      <c r="L83" s="88"/>
      <c r="M83" s="88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1"/>
      <c r="AG83" s="86"/>
      <c r="AH83" s="86"/>
      <c r="AI83" s="86"/>
    </row>
    <row r="84" spans="1:35" ht="15">
      <c r="A84" s="171">
        <f>'PEP C '!A84</f>
        <v>4</v>
      </c>
      <c r="B84" s="172" t="str">
        <f>'PEP C '!B84</f>
        <v>Imprevistos</v>
      </c>
      <c r="C84" s="173">
        <f>'PEP C '!C84</f>
        <v>1488.4166666666642</v>
      </c>
      <c r="D84" s="206">
        <f>'PEP C '!D84</f>
        <v>41092.375</v>
      </c>
      <c r="E84" s="206">
        <f>'PEP C '!E84</f>
        <v>42580.791666666664</v>
      </c>
      <c r="F84" s="207">
        <f>'PEP C '!F84</f>
        <v>529000</v>
      </c>
      <c r="G84" s="207">
        <f>'PEP C '!G84</f>
        <v>0</v>
      </c>
      <c r="H84" s="207">
        <f>'PEP C '!H84</f>
        <v>0</v>
      </c>
      <c r="I84" s="207">
        <f>'PEP C '!I84</f>
        <v>529000</v>
      </c>
      <c r="J84" s="207">
        <f>'PEP C '!J84</f>
        <v>0</v>
      </c>
      <c r="K84" s="208" t="str">
        <f>'PEP C '!K84</f>
        <v>MPD/UCP</v>
      </c>
      <c r="L84" s="88"/>
      <c r="M84" s="88"/>
      <c r="N84" s="86"/>
      <c r="O84" s="86"/>
      <c r="P84" s="86"/>
      <c r="Q84" s="86"/>
      <c r="R84" s="253"/>
      <c r="S84" s="253"/>
      <c r="T84" s="253"/>
      <c r="U84" s="253"/>
      <c r="V84" s="253"/>
      <c r="W84" s="253"/>
      <c r="X84" s="253"/>
      <c r="Y84" s="253"/>
      <c r="Z84" s="253"/>
      <c r="AA84" s="253"/>
      <c r="AB84" s="253"/>
      <c r="AC84" s="253"/>
      <c r="AD84" s="253"/>
      <c r="AE84" s="253"/>
      <c r="AF84" s="252"/>
      <c r="AG84" s="253"/>
      <c r="AH84" s="86"/>
      <c r="AI84" s="86"/>
    </row>
    <row r="85" spans="1:35" ht="15">
      <c r="A85" s="177" t="str">
        <f>'PEP C '!A85</f>
        <v>4.1</v>
      </c>
      <c r="B85" s="178" t="str">
        <f>'PEP C '!B85</f>
        <v xml:space="preserve">Imprevistos </v>
      </c>
      <c r="C85" s="179">
        <f>'PEP C '!C85</f>
        <v>1488.4166666666642</v>
      </c>
      <c r="D85" s="180">
        <f>'PEP C '!D85</f>
        <v>41092.375</v>
      </c>
      <c r="E85" s="180">
        <f>'PEP C '!E85</f>
        <v>42580.791666666664</v>
      </c>
      <c r="F85" s="181">
        <f>'PEP C '!F85</f>
        <v>529000</v>
      </c>
      <c r="G85" s="181">
        <f>'PEP C '!G85</f>
        <v>0</v>
      </c>
      <c r="H85" s="181">
        <f>'PEP C '!H85</f>
        <v>0</v>
      </c>
      <c r="I85" s="181">
        <f>'PEP C '!I85</f>
        <v>529000</v>
      </c>
      <c r="J85" s="181">
        <f>'PEP C '!J85</f>
        <v>0</v>
      </c>
      <c r="K85" s="215" t="str">
        <f>'PEP C '!K85</f>
        <v>MPD/UCP</v>
      </c>
      <c r="L85" s="88"/>
      <c r="M85" s="88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1"/>
      <c r="AG85" s="86"/>
      <c r="AH85" s="86"/>
      <c r="AI85" s="86"/>
    </row>
    <row r="86" spans="1:35" ht="12.75">
      <c r="A86" s="189" t="str">
        <f>'PEP C '!A86</f>
        <v>4.1.1.</v>
      </c>
      <c r="B86" s="199" t="str">
        <f>'PEP C '!B86</f>
        <v>Imprevistos</v>
      </c>
      <c r="C86" s="191">
        <f>'PEP C '!C86</f>
        <v>1488.4166666666642</v>
      </c>
      <c r="D86" s="200">
        <f>'PEP C '!D86</f>
        <v>41092.375</v>
      </c>
      <c r="E86" s="200">
        <f>'PEP C '!E86</f>
        <v>42580.791666666664</v>
      </c>
      <c r="F86" s="193">
        <f>'PEP C '!F86</f>
        <v>529000</v>
      </c>
      <c r="G86" s="193">
        <f>'PEP C '!G86</f>
        <v>0</v>
      </c>
      <c r="H86" s="193">
        <f>'PEP C '!H86</f>
        <v>0</v>
      </c>
      <c r="I86" s="193">
        <f>'PEP C '!I86</f>
        <v>529000</v>
      </c>
      <c r="J86" s="193">
        <f>'PEP C '!J86</f>
        <v>0</v>
      </c>
      <c r="K86" s="216" t="str">
        <f>'PEP C '!K86</f>
        <v>MPD/UCP</v>
      </c>
      <c r="L86" s="88"/>
      <c r="M86" s="88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1"/>
      <c r="AG86" s="86"/>
      <c r="AH86" s="86"/>
      <c r="AI86" s="86"/>
    </row>
    <row r="87" spans="1:35" ht="12.75">
      <c r="A87" s="217">
        <f>'PEP C '!A87</f>
        <v>0</v>
      </c>
      <c r="B87" s="218" t="str">
        <f>'PEP C '!B87</f>
        <v>TOTAL</v>
      </c>
      <c r="C87" s="219">
        <f>'PEP C '!C87</f>
        <v>0</v>
      </c>
      <c r="D87" s="220">
        <f>'PEP C '!D87</f>
        <v>0</v>
      </c>
      <c r="E87" s="220">
        <f>'PEP C '!E87</f>
        <v>0</v>
      </c>
      <c r="F87" s="218">
        <f>'PEP C '!F87</f>
        <v>5044300</v>
      </c>
      <c r="G87" s="218">
        <f>'PEP C '!G87</f>
        <v>0</v>
      </c>
      <c r="H87" s="218">
        <f>'PEP C '!H87</f>
        <v>29300</v>
      </c>
      <c r="I87" s="218">
        <f>'PEP C '!I87</f>
        <v>5000000</v>
      </c>
      <c r="J87" s="218">
        <f>'PEP C '!J87</f>
        <v>15000</v>
      </c>
      <c r="K87" s="221">
        <f>'PEP C '!K87</f>
        <v>0</v>
      </c>
      <c r="L87" s="88"/>
      <c r="M87" s="88"/>
      <c r="N87" s="86"/>
      <c r="O87" s="86"/>
      <c r="P87" s="86"/>
      <c r="Q87" s="86"/>
      <c r="R87" s="253"/>
      <c r="S87" s="253"/>
      <c r="T87" s="253"/>
      <c r="U87" s="253"/>
      <c r="V87" s="253"/>
      <c r="W87" s="253"/>
      <c r="X87" s="253"/>
      <c r="Y87" s="253"/>
      <c r="Z87" s="253"/>
      <c r="AA87" s="253"/>
      <c r="AB87" s="253"/>
      <c r="AC87" s="253"/>
      <c r="AD87" s="253"/>
      <c r="AE87" s="253"/>
      <c r="AF87" s="252"/>
      <c r="AG87" s="253"/>
      <c r="AH87" s="86"/>
      <c r="AI87" s="86"/>
    </row>
    <row r="88" spans="1:35" ht="14.25" customHeight="1"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</row>
  </sheetData>
  <mergeCells count="8">
    <mergeCell ref="F3:J3"/>
    <mergeCell ref="L3:O3"/>
    <mergeCell ref="P3:S3"/>
    <mergeCell ref="T3:W3"/>
    <mergeCell ref="X3:AA3"/>
    <mergeCell ref="AB3:AE3"/>
    <mergeCell ref="AF3:AI3"/>
    <mergeCell ref="A1:AG1"/>
  </mergeCells>
  <printOptions horizontalCentered="1"/>
  <pageMargins left="0.74803149606299202" right="0.74803149606299202" top="0.55118110236220497" bottom="0.98425196850393704" header="0" footer="0"/>
  <pageSetup paperSize="9" scale="64" fitToHeight="3" orientation="landscape" horizontalDpi="300" verticalDpi="300" r:id="rId1"/>
  <headerFooter alignWithMargins="0">
    <oddHeader>&amp;R
(BO-L1070)
Página &amp;P de &amp;N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FF"/>
  </sheetPr>
  <dimension ref="A2:G39"/>
  <sheetViews>
    <sheetView showGridLines="0" zoomScale="90" zoomScaleNormal="90" workbookViewId="0">
      <pane ySplit="7" topLeftCell="A8" activePane="bottomLeft" state="frozen"/>
      <selection activeCell="B1" sqref="B1"/>
      <selection pane="bottomLeft" activeCell="M11" sqref="M11"/>
    </sheetView>
  </sheetViews>
  <sheetFormatPr defaultColWidth="11.42578125" defaultRowHeight="12.75"/>
  <cols>
    <col min="1" max="1" width="9.28515625" style="1" customWidth="1"/>
    <col min="2" max="2" width="59" style="110" customWidth="1"/>
    <col min="3" max="5" width="12" style="9" hidden="1" customWidth="1"/>
    <col min="6" max="6" width="12" style="7" customWidth="1"/>
    <col min="7" max="7" width="12" style="9" customWidth="1"/>
    <col min="8" max="229" width="11.42578125" style="4"/>
    <col min="230" max="230" width="44.42578125" style="4" customWidth="1"/>
    <col min="231" max="231" width="13" style="4" customWidth="1"/>
    <col min="232" max="237" width="2" style="4" customWidth="1"/>
    <col min="238" max="238" width="2.42578125" style="4" customWidth="1"/>
    <col min="239" max="239" width="3" style="4" customWidth="1"/>
    <col min="240" max="242" width="2" style="4" customWidth="1"/>
    <col min="243" max="243" width="2.85546875" style="4" customWidth="1"/>
    <col min="244" max="244" width="3" style="4" customWidth="1"/>
    <col min="245" max="245" width="2.7109375" style="4" customWidth="1"/>
    <col min="246" max="246" width="2.42578125" style="4" customWidth="1"/>
    <col min="247" max="247" width="3.28515625" style="4" customWidth="1"/>
    <col min="248" max="248" width="3.5703125" style="4" customWidth="1"/>
    <col min="249" max="249" width="4" style="4" customWidth="1"/>
    <col min="250" max="250" width="3.42578125" style="4" customWidth="1"/>
    <col min="251" max="251" width="3" style="4" customWidth="1"/>
    <col min="252" max="485" width="11.42578125" style="4"/>
    <col min="486" max="486" width="44.42578125" style="4" customWidth="1"/>
    <col min="487" max="487" width="13" style="4" customWidth="1"/>
    <col min="488" max="493" width="2" style="4" customWidth="1"/>
    <col min="494" max="494" width="2.42578125" style="4" customWidth="1"/>
    <col min="495" max="495" width="3" style="4" customWidth="1"/>
    <col min="496" max="498" width="2" style="4" customWidth="1"/>
    <col min="499" max="499" width="2.85546875" style="4" customWidth="1"/>
    <col min="500" max="500" width="3" style="4" customWidth="1"/>
    <col min="501" max="501" width="2.7109375" style="4" customWidth="1"/>
    <col min="502" max="502" width="2.42578125" style="4" customWidth="1"/>
    <col min="503" max="503" width="3.28515625" style="4" customWidth="1"/>
    <col min="504" max="504" width="3.5703125" style="4" customWidth="1"/>
    <col min="505" max="505" width="4" style="4" customWidth="1"/>
    <col min="506" max="506" width="3.42578125" style="4" customWidth="1"/>
    <col min="507" max="507" width="3" style="4" customWidth="1"/>
    <col min="508" max="741" width="11.42578125" style="4"/>
    <col min="742" max="742" width="44.42578125" style="4" customWidth="1"/>
    <col min="743" max="743" width="13" style="4" customWidth="1"/>
    <col min="744" max="749" width="2" style="4" customWidth="1"/>
    <col min="750" max="750" width="2.42578125" style="4" customWidth="1"/>
    <col min="751" max="751" width="3" style="4" customWidth="1"/>
    <col min="752" max="754" width="2" style="4" customWidth="1"/>
    <col min="755" max="755" width="2.85546875" style="4" customWidth="1"/>
    <col min="756" max="756" width="3" style="4" customWidth="1"/>
    <col min="757" max="757" width="2.7109375" style="4" customWidth="1"/>
    <col min="758" max="758" width="2.42578125" style="4" customWidth="1"/>
    <col min="759" max="759" width="3.28515625" style="4" customWidth="1"/>
    <col min="760" max="760" width="3.5703125" style="4" customWidth="1"/>
    <col min="761" max="761" width="4" style="4" customWidth="1"/>
    <col min="762" max="762" width="3.42578125" style="4" customWidth="1"/>
    <col min="763" max="763" width="3" style="4" customWidth="1"/>
    <col min="764" max="997" width="11.42578125" style="4"/>
    <col min="998" max="998" width="44.42578125" style="4" customWidth="1"/>
    <col min="999" max="999" width="13" style="4" customWidth="1"/>
    <col min="1000" max="1005" width="2" style="4" customWidth="1"/>
    <col min="1006" max="1006" width="2.42578125" style="4" customWidth="1"/>
    <col min="1007" max="1007" width="3" style="4" customWidth="1"/>
    <col min="1008" max="1010" width="2" style="4" customWidth="1"/>
    <col min="1011" max="1011" width="2.85546875" style="4" customWidth="1"/>
    <col min="1012" max="1012" width="3" style="4" customWidth="1"/>
    <col min="1013" max="1013" width="2.7109375" style="4" customWidth="1"/>
    <col min="1014" max="1014" width="2.42578125" style="4" customWidth="1"/>
    <col min="1015" max="1015" width="3.28515625" style="4" customWidth="1"/>
    <col min="1016" max="1016" width="3.5703125" style="4" customWidth="1"/>
    <col min="1017" max="1017" width="4" style="4" customWidth="1"/>
    <col min="1018" max="1018" width="3.42578125" style="4" customWidth="1"/>
    <col min="1019" max="1019" width="3" style="4" customWidth="1"/>
    <col min="1020" max="1253" width="11.42578125" style="4"/>
    <col min="1254" max="1254" width="44.42578125" style="4" customWidth="1"/>
    <col min="1255" max="1255" width="13" style="4" customWidth="1"/>
    <col min="1256" max="1261" width="2" style="4" customWidth="1"/>
    <col min="1262" max="1262" width="2.42578125" style="4" customWidth="1"/>
    <col min="1263" max="1263" width="3" style="4" customWidth="1"/>
    <col min="1264" max="1266" width="2" style="4" customWidth="1"/>
    <col min="1267" max="1267" width="2.85546875" style="4" customWidth="1"/>
    <col min="1268" max="1268" width="3" style="4" customWidth="1"/>
    <col min="1269" max="1269" width="2.7109375" style="4" customWidth="1"/>
    <col min="1270" max="1270" width="2.42578125" style="4" customWidth="1"/>
    <col min="1271" max="1271" width="3.28515625" style="4" customWidth="1"/>
    <col min="1272" max="1272" width="3.5703125" style="4" customWidth="1"/>
    <col min="1273" max="1273" width="4" style="4" customWidth="1"/>
    <col min="1274" max="1274" width="3.42578125" style="4" customWidth="1"/>
    <col min="1275" max="1275" width="3" style="4" customWidth="1"/>
    <col min="1276" max="1509" width="11.42578125" style="4"/>
    <col min="1510" max="1510" width="44.42578125" style="4" customWidth="1"/>
    <col min="1511" max="1511" width="13" style="4" customWidth="1"/>
    <col min="1512" max="1517" width="2" style="4" customWidth="1"/>
    <col min="1518" max="1518" width="2.42578125" style="4" customWidth="1"/>
    <col min="1519" max="1519" width="3" style="4" customWidth="1"/>
    <col min="1520" max="1522" width="2" style="4" customWidth="1"/>
    <col min="1523" max="1523" width="2.85546875" style="4" customWidth="1"/>
    <col min="1524" max="1524" width="3" style="4" customWidth="1"/>
    <col min="1525" max="1525" width="2.7109375" style="4" customWidth="1"/>
    <col min="1526" max="1526" width="2.42578125" style="4" customWidth="1"/>
    <col min="1527" max="1527" width="3.28515625" style="4" customWidth="1"/>
    <col min="1528" max="1528" width="3.5703125" style="4" customWidth="1"/>
    <col min="1529" max="1529" width="4" style="4" customWidth="1"/>
    <col min="1530" max="1530" width="3.42578125" style="4" customWidth="1"/>
    <col min="1531" max="1531" width="3" style="4" customWidth="1"/>
    <col min="1532" max="1765" width="11.42578125" style="4"/>
    <col min="1766" max="1766" width="44.42578125" style="4" customWidth="1"/>
    <col min="1767" max="1767" width="13" style="4" customWidth="1"/>
    <col min="1768" max="1773" width="2" style="4" customWidth="1"/>
    <col min="1774" max="1774" width="2.42578125" style="4" customWidth="1"/>
    <col min="1775" max="1775" width="3" style="4" customWidth="1"/>
    <col min="1776" max="1778" width="2" style="4" customWidth="1"/>
    <col min="1779" max="1779" width="2.85546875" style="4" customWidth="1"/>
    <col min="1780" max="1780" width="3" style="4" customWidth="1"/>
    <col min="1781" max="1781" width="2.7109375" style="4" customWidth="1"/>
    <col min="1782" max="1782" width="2.42578125" style="4" customWidth="1"/>
    <col min="1783" max="1783" width="3.28515625" style="4" customWidth="1"/>
    <col min="1784" max="1784" width="3.5703125" style="4" customWidth="1"/>
    <col min="1785" max="1785" width="4" style="4" customWidth="1"/>
    <col min="1786" max="1786" width="3.42578125" style="4" customWidth="1"/>
    <col min="1787" max="1787" width="3" style="4" customWidth="1"/>
    <col min="1788" max="2021" width="11.42578125" style="4"/>
    <col min="2022" max="2022" width="44.42578125" style="4" customWidth="1"/>
    <col min="2023" max="2023" width="13" style="4" customWidth="1"/>
    <col min="2024" max="2029" width="2" style="4" customWidth="1"/>
    <col min="2030" max="2030" width="2.42578125" style="4" customWidth="1"/>
    <col min="2031" max="2031" width="3" style="4" customWidth="1"/>
    <col min="2032" max="2034" width="2" style="4" customWidth="1"/>
    <col min="2035" max="2035" width="2.85546875" style="4" customWidth="1"/>
    <col min="2036" max="2036" width="3" style="4" customWidth="1"/>
    <col min="2037" max="2037" width="2.7109375" style="4" customWidth="1"/>
    <col min="2038" max="2038" width="2.42578125" style="4" customWidth="1"/>
    <col min="2039" max="2039" width="3.28515625" style="4" customWidth="1"/>
    <col min="2040" max="2040" width="3.5703125" style="4" customWidth="1"/>
    <col min="2041" max="2041" width="4" style="4" customWidth="1"/>
    <col min="2042" max="2042" width="3.42578125" style="4" customWidth="1"/>
    <col min="2043" max="2043" width="3" style="4" customWidth="1"/>
    <col min="2044" max="2277" width="11.42578125" style="4"/>
    <col min="2278" max="2278" width="44.42578125" style="4" customWidth="1"/>
    <col min="2279" max="2279" width="13" style="4" customWidth="1"/>
    <col min="2280" max="2285" width="2" style="4" customWidth="1"/>
    <col min="2286" max="2286" width="2.42578125" style="4" customWidth="1"/>
    <col min="2287" max="2287" width="3" style="4" customWidth="1"/>
    <col min="2288" max="2290" width="2" style="4" customWidth="1"/>
    <col min="2291" max="2291" width="2.85546875" style="4" customWidth="1"/>
    <col min="2292" max="2292" width="3" style="4" customWidth="1"/>
    <col min="2293" max="2293" width="2.7109375" style="4" customWidth="1"/>
    <col min="2294" max="2294" width="2.42578125" style="4" customWidth="1"/>
    <col min="2295" max="2295" width="3.28515625" style="4" customWidth="1"/>
    <col min="2296" max="2296" width="3.5703125" style="4" customWidth="1"/>
    <col min="2297" max="2297" width="4" style="4" customWidth="1"/>
    <col min="2298" max="2298" width="3.42578125" style="4" customWidth="1"/>
    <col min="2299" max="2299" width="3" style="4" customWidth="1"/>
    <col min="2300" max="2533" width="11.42578125" style="4"/>
    <col min="2534" max="2534" width="44.42578125" style="4" customWidth="1"/>
    <col min="2535" max="2535" width="13" style="4" customWidth="1"/>
    <col min="2536" max="2541" width="2" style="4" customWidth="1"/>
    <col min="2542" max="2542" width="2.42578125" style="4" customWidth="1"/>
    <col min="2543" max="2543" width="3" style="4" customWidth="1"/>
    <col min="2544" max="2546" width="2" style="4" customWidth="1"/>
    <col min="2547" max="2547" width="2.85546875" style="4" customWidth="1"/>
    <col min="2548" max="2548" width="3" style="4" customWidth="1"/>
    <col min="2549" max="2549" width="2.7109375" style="4" customWidth="1"/>
    <col min="2550" max="2550" width="2.42578125" style="4" customWidth="1"/>
    <col min="2551" max="2551" width="3.28515625" style="4" customWidth="1"/>
    <col min="2552" max="2552" width="3.5703125" style="4" customWidth="1"/>
    <col min="2553" max="2553" width="4" style="4" customWidth="1"/>
    <col min="2554" max="2554" width="3.42578125" style="4" customWidth="1"/>
    <col min="2555" max="2555" width="3" style="4" customWidth="1"/>
    <col min="2556" max="2789" width="11.42578125" style="4"/>
    <col min="2790" max="2790" width="44.42578125" style="4" customWidth="1"/>
    <col min="2791" max="2791" width="13" style="4" customWidth="1"/>
    <col min="2792" max="2797" width="2" style="4" customWidth="1"/>
    <col min="2798" max="2798" width="2.42578125" style="4" customWidth="1"/>
    <col min="2799" max="2799" width="3" style="4" customWidth="1"/>
    <col min="2800" max="2802" width="2" style="4" customWidth="1"/>
    <col min="2803" max="2803" width="2.85546875" style="4" customWidth="1"/>
    <col min="2804" max="2804" width="3" style="4" customWidth="1"/>
    <col min="2805" max="2805" width="2.7109375" style="4" customWidth="1"/>
    <col min="2806" max="2806" width="2.42578125" style="4" customWidth="1"/>
    <col min="2807" max="2807" width="3.28515625" style="4" customWidth="1"/>
    <col min="2808" max="2808" width="3.5703125" style="4" customWidth="1"/>
    <col min="2809" max="2809" width="4" style="4" customWidth="1"/>
    <col min="2810" max="2810" width="3.42578125" style="4" customWidth="1"/>
    <col min="2811" max="2811" width="3" style="4" customWidth="1"/>
    <col min="2812" max="3045" width="11.42578125" style="4"/>
    <col min="3046" max="3046" width="44.42578125" style="4" customWidth="1"/>
    <col min="3047" max="3047" width="13" style="4" customWidth="1"/>
    <col min="3048" max="3053" width="2" style="4" customWidth="1"/>
    <col min="3054" max="3054" width="2.42578125" style="4" customWidth="1"/>
    <col min="3055" max="3055" width="3" style="4" customWidth="1"/>
    <col min="3056" max="3058" width="2" style="4" customWidth="1"/>
    <col min="3059" max="3059" width="2.85546875" style="4" customWidth="1"/>
    <col min="3060" max="3060" width="3" style="4" customWidth="1"/>
    <col min="3061" max="3061" width="2.7109375" style="4" customWidth="1"/>
    <col min="3062" max="3062" width="2.42578125" style="4" customWidth="1"/>
    <col min="3063" max="3063" width="3.28515625" style="4" customWidth="1"/>
    <col min="3064" max="3064" width="3.5703125" style="4" customWidth="1"/>
    <col min="3065" max="3065" width="4" style="4" customWidth="1"/>
    <col min="3066" max="3066" width="3.42578125" style="4" customWidth="1"/>
    <col min="3067" max="3067" width="3" style="4" customWidth="1"/>
    <col min="3068" max="3301" width="11.42578125" style="4"/>
    <col min="3302" max="3302" width="44.42578125" style="4" customWidth="1"/>
    <col min="3303" max="3303" width="13" style="4" customWidth="1"/>
    <col min="3304" max="3309" width="2" style="4" customWidth="1"/>
    <col min="3310" max="3310" width="2.42578125" style="4" customWidth="1"/>
    <col min="3311" max="3311" width="3" style="4" customWidth="1"/>
    <col min="3312" max="3314" width="2" style="4" customWidth="1"/>
    <col min="3315" max="3315" width="2.85546875" style="4" customWidth="1"/>
    <col min="3316" max="3316" width="3" style="4" customWidth="1"/>
    <col min="3317" max="3317" width="2.7109375" style="4" customWidth="1"/>
    <col min="3318" max="3318" width="2.42578125" style="4" customWidth="1"/>
    <col min="3319" max="3319" width="3.28515625" style="4" customWidth="1"/>
    <col min="3320" max="3320" width="3.5703125" style="4" customWidth="1"/>
    <col min="3321" max="3321" width="4" style="4" customWidth="1"/>
    <col min="3322" max="3322" width="3.42578125" style="4" customWidth="1"/>
    <col min="3323" max="3323" width="3" style="4" customWidth="1"/>
    <col min="3324" max="3557" width="11.42578125" style="4"/>
    <col min="3558" max="3558" width="44.42578125" style="4" customWidth="1"/>
    <col min="3559" max="3559" width="13" style="4" customWidth="1"/>
    <col min="3560" max="3565" width="2" style="4" customWidth="1"/>
    <col min="3566" max="3566" width="2.42578125" style="4" customWidth="1"/>
    <col min="3567" max="3567" width="3" style="4" customWidth="1"/>
    <col min="3568" max="3570" width="2" style="4" customWidth="1"/>
    <col min="3571" max="3571" width="2.85546875" style="4" customWidth="1"/>
    <col min="3572" max="3572" width="3" style="4" customWidth="1"/>
    <col min="3573" max="3573" width="2.7109375" style="4" customWidth="1"/>
    <col min="3574" max="3574" width="2.42578125" style="4" customWidth="1"/>
    <col min="3575" max="3575" width="3.28515625" style="4" customWidth="1"/>
    <col min="3576" max="3576" width="3.5703125" style="4" customWidth="1"/>
    <col min="3577" max="3577" width="4" style="4" customWidth="1"/>
    <col min="3578" max="3578" width="3.42578125" style="4" customWidth="1"/>
    <col min="3579" max="3579" width="3" style="4" customWidth="1"/>
    <col min="3580" max="3813" width="11.42578125" style="4"/>
    <col min="3814" max="3814" width="44.42578125" style="4" customWidth="1"/>
    <col min="3815" max="3815" width="13" style="4" customWidth="1"/>
    <col min="3816" max="3821" width="2" style="4" customWidth="1"/>
    <col min="3822" max="3822" width="2.42578125" style="4" customWidth="1"/>
    <col min="3823" max="3823" width="3" style="4" customWidth="1"/>
    <col min="3824" max="3826" width="2" style="4" customWidth="1"/>
    <col min="3827" max="3827" width="2.85546875" style="4" customWidth="1"/>
    <col min="3828" max="3828" width="3" style="4" customWidth="1"/>
    <col min="3829" max="3829" width="2.7109375" style="4" customWidth="1"/>
    <col min="3830" max="3830" width="2.42578125" style="4" customWidth="1"/>
    <col min="3831" max="3831" width="3.28515625" style="4" customWidth="1"/>
    <col min="3832" max="3832" width="3.5703125" style="4" customWidth="1"/>
    <col min="3833" max="3833" width="4" style="4" customWidth="1"/>
    <col min="3834" max="3834" width="3.42578125" style="4" customWidth="1"/>
    <col min="3835" max="3835" width="3" style="4" customWidth="1"/>
    <col min="3836" max="4069" width="11.42578125" style="4"/>
    <col min="4070" max="4070" width="44.42578125" style="4" customWidth="1"/>
    <col min="4071" max="4071" width="13" style="4" customWidth="1"/>
    <col min="4072" max="4077" width="2" style="4" customWidth="1"/>
    <col min="4078" max="4078" width="2.42578125" style="4" customWidth="1"/>
    <col min="4079" max="4079" width="3" style="4" customWidth="1"/>
    <col min="4080" max="4082" width="2" style="4" customWidth="1"/>
    <col min="4083" max="4083" width="2.85546875" style="4" customWidth="1"/>
    <col min="4084" max="4084" width="3" style="4" customWidth="1"/>
    <col min="4085" max="4085" width="2.7109375" style="4" customWidth="1"/>
    <col min="4086" max="4086" width="2.42578125" style="4" customWidth="1"/>
    <col min="4087" max="4087" width="3.28515625" style="4" customWidth="1"/>
    <col min="4088" max="4088" width="3.5703125" style="4" customWidth="1"/>
    <col min="4089" max="4089" width="4" style="4" customWidth="1"/>
    <col min="4090" max="4090" width="3.42578125" style="4" customWidth="1"/>
    <col min="4091" max="4091" width="3" style="4" customWidth="1"/>
    <col min="4092" max="4325" width="11.42578125" style="4"/>
    <col min="4326" max="4326" width="44.42578125" style="4" customWidth="1"/>
    <col min="4327" max="4327" width="13" style="4" customWidth="1"/>
    <col min="4328" max="4333" width="2" style="4" customWidth="1"/>
    <col min="4334" max="4334" width="2.42578125" style="4" customWidth="1"/>
    <col min="4335" max="4335" width="3" style="4" customWidth="1"/>
    <col min="4336" max="4338" width="2" style="4" customWidth="1"/>
    <col min="4339" max="4339" width="2.85546875" style="4" customWidth="1"/>
    <col min="4340" max="4340" width="3" style="4" customWidth="1"/>
    <col min="4341" max="4341" width="2.7109375" style="4" customWidth="1"/>
    <col min="4342" max="4342" width="2.42578125" style="4" customWidth="1"/>
    <col min="4343" max="4343" width="3.28515625" style="4" customWidth="1"/>
    <col min="4344" max="4344" width="3.5703125" style="4" customWidth="1"/>
    <col min="4345" max="4345" width="4" style="4" customWidth="1"/>
    <col min="4346" max="4346" width="3.42578125" style="4" customWidth="1"/>
    <col min="4347" max="4347" width="3" style="4" customWidth="1"/>
    <col min="4348" max="4581" width="11.42578125" style="4"/>
    <col min="4582" max="4582" width="44.42578125" style="4" customWidth="1"/>
    <col min="4583" max="4583" width="13" style="4" customWidth="1"/>
    <col min="4584" max="4589" width="2" style="4" customWidth="1"/>
    <col min="4590" max="4590" width="2.42578125" style="4" customWidth="1"/>
    <col min="4591" max="4591" width="3" style="4" customWidth="1"/>
    <col min="4592" max="4594" width="2" style="4" customWidth="1"/>
    <col min="4595" max="4595" width="2.85546875" style="4" customWidth="1"/>
    <col min="4596" max="4596" width="3" style="4" customWidth="1"/>
    <col min="4597" max="4597" width="2.7109375" style="4" customWidth="1"/>
    <col min="4598" max="4598" width="2.42578125" style="4" customWidth="1"/>
    <col min="4599" max="4599" width="3.28515625" style="4" customWidth="1"/>
    <col min="4600" max="4600" width="3.5703125" style="4" customWidth="1"/>
    <col min="4601" max="4601" width="4" style="4" customWidth="1"/>
    <col min="4602" max="4602" width="3.42578125" style="4" customWidth="1"/>
    <col min="4603" max="4603" width="3" style="4" customWidth="1"/>
    <col min="4604" max="4837" width="11.42578125" style="4"/>
    <col min="4838" max="4838" width="44.42578125" style="4" customWidth="1"/>
    <col min="4839" max="4839" width="13" style="4" customWidth="1"/>
    <col min="4840" max="4845" width="2" style="4" customWidth="1"/>
    <col min="4846" max="4846" width="2.42578125" style="4" customWidth="1"/>
    <col min="4847" max="4847" width="3" style="4" customWidth="1"/>
    <col min="4848" max="4850" width="2" style="4" customWidth="1"/>
    <col min="4851" max="4851" width="2.85546875" style="4" customWidth="1"/>
    <col min="4852" max="4852" width="3" style="4" customWidth="1"/>
    <col min="4853" max="4853" width="2.7109375" style="4" customWidth="1"/>
    <col min="4854" max="4854" width="2.42578125" style="4" customWidth="1"/>
    <col min="4855" max="4855" width="3.28515625" style="4" customWidth="1"/>
    <col min="4856" max="4856" width="3.5703125" style="4" customWidth="1"/>
    <col min="4857" max="4857" width="4" style="4" customWidth="1"/>
    <col min="4858" max="4858" width="3.42578125" style="4" customWidth="1"/>
    <col min="4859" max="4859" width="3" style="4" customWidth="1"/>
    <col min="4860" max="5093" width="11.42578125" style="4"/>
    <col min="5094" max="5094" width="44.42578125" style="4" customWidth="1"/>
    <col min="5095" max="5095" width="13" style="4" customWidth="1"/>
    <col min="5096" max="5101" width="2" style="4" customWidth="1"/>
    <col min="5102" max="5102" width="2.42578125" style="4" customWidth="1"/>
    <col min="5103" max="5103" width="3" style="4" customWidth="1"/>
    <col min="5104" max="5106" width="2" style="4" customWidth="1"/>
    <col min="5107" max="5107" width="2.85546875" style="4" customWidth="1"/>
    <col min="5108" max="5108" width="3" style="4" customWidth="1"/>
    <col min="5109" max="5109" width="2.7109375" style="4" customWidth="1"/>
    <col min="5110" max="5110" width="2.42578125" style="4" customWidth="1"/>
    <col min="5111" max="5111" width="3.28515625" style="4" customWidth="1"/>
    <col min="5112" max="5112" width="3.5703125" style="4" customWidth="1"/>
    <col min="5113" max="5113" width="4" style="4" customWidth="1"/>
    <col min="5114" max="5114" width="3.42578125" style="4" customWidth="1"/>
    <col min="5115" max="5115" width="3" style="4" customWidth="1"/>
    <col min="5116" max="5349" width="11.42578125" style="4"/>
    <col min="5350" max="5350" width="44.42578125" style="4" customWidth="1"/>
    <col min="5351" max="5351" width="13" style="4" customWidth="1"/>
    <col min="5352" max="5357" width="2" style="4" customWidth="1"/>
    <col min="5358" max="5358" width="2.42578125" style="4" customWidth="1"/>
    <col min="5359" max="5359" width="3" style="4" customWidth="1"/>
    <col min="5360" max="5362" width="2" style="4" customWidth="1"/>
    <col min="5363" max="5363" width="2.85546875" style="4" customWidth="1"/>
    <col min="5364" max="5364" width="3" style="4" customWidth="1"/>
    <col min="5365" max="5365" width="2.7109375" style="4" customWidth="1"/>
    <col min="5366" max="5366" width="2.42578125" style="4" customWidth="1"/>
    <col min="5367" max="5367" width="3.28515625" style="4" customWidth="1"/>
    <col min="5368" max="5368" width="3.5703125" style="4" customWidth="1"/>
    <col min="5369" max="5369" width="4" style="4" customWidth="1"/>
    <col min="5370" max="5370" width="3.42578125" style="4" customWidth="1"/>
    <col min="5371" max="5371" width="3" style="4" customWidth="1"/>
    <col min="5372" max="5605" width="11.42578125" style="4"/>
    <col min="5606" max="5606" width="44.42578125" style="4" customWidth="1"/>
    <col min="5607" max="5607" width="13" style="4" customWidth="1"/>
    <col min="5608" max="5613" width="2" style="4" customWidth="1"/>
    <col min="5614" max="5614" width="2.42578125" style="4" customWidth="1"/>
    <col min="5615" max="5615" width="3" style="4" customWidth="1"/>
    <col min="5616" max="5618" width="2" style="4" customWidth="1"/>
    <col min="5619" max="5619" width="2.85546875" style="4" customWidth="1"/>
    <col min="5620" max="5620" width="3" style="4" customWidth="1"/>
    <col min="5621" max="5621" width="2.7109375" style="4" customWidth="1"/>
    <col min="5622" max="5622" width="2.42578125" style="4" customWidth="1"/>
    <col min="5623" max="5623" width="3.28515625" style="4" customWidth="1"/>
    <col min="5624" max="5624" width="3.5703125" style="4" customWidth="1"/>
    <col min="5625" max="5625" width="4" style="4" customWidth="1"/>
    <col min="5626" max="5626" width="3.42578125" style="4" customWidth="1"/>
    <col min="5627" max="5627" width="3" style="4" customWidth="1"/>
    <col min="5628" max="5861" width="11.42578125" style="4"/>
    <col min="5862" max="5862" width="44.42578125" style="4" customWidth="1"/>
    <col min="5863" max="5863" width="13" style="4" customWidth="1"/>
    <col min="5864" max="5869" width="2" style="4" customWidth="1"/>
    <col min="5870" max="5870" width="2.42578125" style="4" customWidth="1"/>
    <col min="5871" max="5871" width="3" style="4" customWidth="1"/>
    <col min="5872" max="5874" width="2" style="4" customWidth="1"/>
    <col min="5875" max="5875" width="2.85546875" style="4" customWidth="1"/>
    <col min="5876" max="5876" width="3" style="4" customWidth="1"/>
    <col min="5877" max="5877" width="2.7109375" style="4" customWidth="1"/>
    <col min="5878" max="5878" width="2.42578125" style="4" customWidth="1"/>
    <col min="5879" max="5879" width="3.28515625" style="4" customWidth="1"/>
    <col min="5880" max="5880" width="3.5703125" style="4" customWidth="1"/>
    <col min="5881" max="5881" width="4" style="4" customWidth="1"/>
    <col min="5882" max="5882" width="3.42578125" style="4" customWidth="1"/>
    <col min="5883" max="5883" width="3" style="4" customWidth="1"/>
    <col min="5884" max="6117" width="11.42578125" style="4"/>
    <col min="6118" max="6118" width="44.42578125" style="4" customWidth="1"/>
    <col min="6119" max="6119" width="13" style="4" customWidth="1"/>
    <col min="6120" max="6125" width="2" style="4" customWidth="1"/>
    <col min="6126" max="6126" width="2.42578125" style="4" customWidth="1"/>
    <col min="6127" max="6127" width="3" style="4" customWidth="1"/>
    <col min="6128" max="6130" width="2" style="4" customWidth="1"/>
    <col min="6131" max="6131" width="2.85546875" style="4" customWidth="1"/>
    <col min="6132" max="6132" width="3" style="4" customWidth="1"/>
    <col min="6133" max="6133" width="2.7109375" style="4" customWidth="1"/>
    <col min="6134" max="6134" width="2.42578125" style="4" customWidth="1"/>
    <col min="6135" max="6135" width="3.28515625" style="4" customWidth="1"/>
    <col min="6136" max="6136" width="3.5703125" style="4" customWidth="1"/>
    <col min="6137" max="6137" width="4" style="4" customWidth="1"/>
    <col min="6138" max="6138" width="3.42578125" style="4" customWidth="1"/>
    <col min="6139" max="6139" width="3" style="4" customWidth="1"/>
    <col min="6140" max="6373" width="11.42578125" style="4"/>
    <col min="6374" max="6374" width="44.42578125" style="4" customWidth="1"/>
    <col min="6375" max="6375" width="13" style="4" customWidth="1"/>
    <col min="6376" max="6381" width="2" style="4" customWidth="1"/>
    <col min="6382" max="6382" width="2.42578125" style="4" customWidth="1"/>
    <col min="6383" max="6383" width="3" style="4" customWidth="1"/>
    <col min="6384" max="6386" width="2" style="4" customWidth="1"/>
    <col min="6387" max="6387" width="2.85546875" style="4" customWidth="1"/>
    <col min="6388" max="6388" width="3" style="4" customWidth="1"/>
    <col min="6389" max="6389" width="2.7109375" style="4" customWidth="1"/>
    <col min="6390" max="6390" width="2.42578125" style="4" customWidth="1"/>
    <col min="6391" max="6391" width="3.28515625" style="4" customWidth="1"/>
    <col min="6392" max="6392" width="3.5703125" style="4" customWidth="1"/>
    <col min="6393" max="6393" width="4" style="4" customWidth="1"/>
    <col min="6394" max="6394" width="3.42578125" style="4" customWidth="1"/>
    <col min="6395" max="6395" width="3" style="4" customWidth="1"/>
    <col min="6396" max="6629" width="11.42578125" style="4"/>
    <col min="6630" max="6630" width="44.42578125" style="4" customWidth="1"/>
    <col min="6631" max="6631" width="13" style="4" customWidth="1"/>
    <col min="6632" max="6637" width="2" style="4" customWidth="1"/>
    <col min="6638" max="6638" width="2.42578125" style="4" customWidth="1"/>
    <col min="6639" max="6639" width="3" style="4" customWidth="1"/>
    <col min="6640" max="6642" width="2" style="4" customWidth="1"/>
    <col min="6643" max="6643" width="2.85546875" style="4" customWidth="1"/>
    <col min="6644" max="6644" width="3" style="4" customWidth="1"/>
    <col min="6645" max="6645" width="2.7109375" style="4" customWidth="1"/>
    <col min="6646" max="6646" width="2.42578125" style="4" customWidth="1"/>
    <col min="6647" max="6647" width="3.28515625" style="4" customWidth="1"/>
    <col min="6648" max="6648" width="3.5703125" style="4" customWidth="1"/>
    <col min="6649" max="6649" width="4" style="4" customWidth="1"/>
    <col min="6650" max="6650" width="3.42578125" style="4" customWidth="1"/>
    <col min="6651" max="6651" width="3" style="4" customWidth="1"/>
    <col min="6652" max="6885" width="11.42578125" style="4"/>
    <col min="6886" max="6886" width="44.42578125" style="4" customWidth="1"/>
    <col min="6887" max="6887" width="13" style="4" customWidth="1"/>
    <col min="6888" max="6893" width="2" style="4" customWidth="1"/>
    <col min="6894" max="6894" width="2.42578125" style="4" customWidth="1"/>
    <col min="6895" max="6895" width="3" style="4" customWidth="1"/>
    <col min="6896" max="6898" width="2" style="4" customWidth="1"/>
    <col min="6899" max="6899" width="2.85546875" style="4" customWidth="1"/>
    <col min="6900" max="6900" width="3" style="4" customWidth="1"/>
    <col min="6901" max="6901" width="2.7109375" style="4" customWidth="1"/>
    <col min="6902" max="6902" width="2.42578125" style="4" customWidth="1"/>
    <col min="6903" max="6903" width="3.28515625" style="4" customWidth="1"/>
    <col min="6904" max="6904" width="3.5703125" style="4" customWidth="1"/>
    <col min="6905" max="6905" width="4" style="4" customWidth="1"/>
    <col min="6906" max="6906" width="3.42578125" style="4" customWidth="1"/>
    <col min="6907" max="6907" width="3" style="4" customWidth="1"/>
    <col min="6908" max="7141" width="11.42578125" style="4"/>
    <col min="7142" max="7142" width="44.42578125" style="4" customWidth="1"/>
    <col min="7143" max="7143" width="13" style="4" customWidth="1"/>
    <col min="7144" max="7149" width="2" style="4" customWidth="1"/>
    <col min="7150" max="7150" width="2.42578125" style="4" customWidth="1"/>
    <col min="7151" max="7151" width="3" style="4" customWidth="1"/>
    <col min="7152" max="7154" width="2" style="4" customWidth="1"/>
    <col min="7155" max="7155" width="2.85546875" style="4" customWidth="1"/>
    <col min="7156" max="7156" width="3" style="4" customWidth="1"/>
    <col min="7157" max="7157" width="2.7109375" style="4" customWidth="1"/>
    <col min="7158" max="7158" width="2.42578125" style="4" customWidth="1"/>
    <col min="7159" max="7159" width="3.28515625" style="4" customWidth="1"/>
    <col min="7160" max="7160" width="3.5703125" style="4" customWidth="1"/>
    <col min="7161" max="7161" width="4" style="4" customWidth="1"/>
    <col min="7162" max="7162" width="3.42578125" style="4" customWidth="1"/>
    <col min="7163" max="7163" width="3" style="4" customWidth="1"/>
    <col min="7164" max="7397" width="11.42578125" style="4"/>
    <col min="7398" max="7398" width="44.42578125" style="4" customWidth="1"/>
    <col min="7399" max="7399" width="13" style="4" customWidth="1"/>
    <col min="7400" max="7405" width="2" style="4" customWidth="1"/>
    <col min="7406" max="7406" width="2.42578125" style="4" customWidth="1"/>
    <col min="7407" max="7407" width="3" style="4" customWidth="1"/>
    <col min="7408" max="7410" width="2" style="4" customWidth="1"/>
    <col min="7411" max="7411" width="2.85546875" style="4" customWidth="1"/>
    <col min="7412" max="7412" width="3" style="4" customWidth="1"/>
    <col min="7413" max="7413" width="2.7109375" style="4" customWidth="1"/>
    <col min="7414" max="7414" width="2.42578125" style="4" customWidth="1"/>
    <col min="7415" max="7415" width="3.28515625" style="4" customWidth="1"/>
    <col min="7416" max="7416" width="3.5703125" style="4" customWidth="1"/>
    <col min="7417" max="7417" width="4" style="4" customWidth="1"/>
    <col min="7418" max="7418" width="3.42578125" style="4" customWidth="1"/>
    <col min="7419" max="7419" width="3" style="4" customWidth="1"/>
    <col min="7420" max="7653" width="11.42578125" style="4"/>
    <col min="7654" max="7654" width="44.42578125" style="4" customWidth="1"/>
    <col min="7655" max="7655" width="13" style="4" customWidth="1"/>
    <col min="7656" max="7661" width="2" style="4" customWidth="1"/>
    <col min="7662" max="7662" width="2.42578125" style="4" customWidth="1"/>
    <col min="7663" max="7663" width="3" style="4" customWidth="1"/>
    <col min="7664" max="7666" width="2" style="4" customWidth="1"/>
    <col min="7667" max="7667" width="2.85546875" style="4" customWidth="1"/>
    <col min="7668" max="7668" width="3" style="4" customWidth="1"/>
    <col min="7669" max="7669" width="2.7109375" style="4" customWidth="1"/>
    <col min="7670" max="7670" width="2.42578125" style="4" customWidth="1"/>
    <col min="7671" max="7671" width="3.28515625" style="4" customWidth="1"/>
    <col min="7672" max="7672" width="3.5703125" style="4" customWidth="1"/>
    <col min="7673" max="7673" width="4" style="4" customWidth="1"/>
    <col min="7674" max="7674" width="3.42578125" style="4" customWidth="1"/>
    <col min="7675" max="7675" width="3" style="4" customWidth="1"/>
    <col min="7676" max="7909" width="11.42578125" style="4"/>
    <col min="7910" max="7910" width="44.42578125" style="4" customWidth="1"/>
    <col min="7911" max="7911" width="13" style="4" customWidth="1"/>
    <col min="7912" max="7917" width="2" style="4" customWidth="1"/>
    <col min="7918" max="7918" width="2.42578125" style="4" customWidth="1"/>
    <col min="7919" max="7919" width="3" style="4" customWidth="1"/>
    <col min="7920" max="7922" width="2" style="4" customWidth="1"/>
    <col min="7923" max="7923" width="2.85546875" style="4" customWidth="1"/>
    <col min="7924" max="7924" width="3" style="4" customWidth="1"/>
    <col min="7925" max="7925" width="2.7109375" style="4" customWidth="1"/>
    <col min="7926" max="7926" width="2.42578125" style="4" customWidth="1"/>
    <col min="7927" max="7927" width="3.28515625" style="4" customWidth="1"/>
    <col min="7928" max="7928" width="3.5703125" style="4" customWidth="1"/>
    <col min="7929" max="7929" width="4" style="4" customWidth="1"/>
    <col min="7930" max="7930" width="3.42578125" style="4" customWidth="1"/>
    <col min="7931" max="7931" width="3" style="4" customWidth="1"/>
    <col min="7932" max="8165" width="11.42578125" style="4"/>
    <col min="8166" max="8166" width="44.42578125" style="4" customWidth="1"/>
    <col min="8167" max="8167" width="13" style="4" customWidth="1"/>
    <col min="8168" max="8173" width="2" style="4" customWidth="1"/>
    <col min="8174" max="8174" width="2.42578125" style="4" customWidth="1"/>
    <col min="8175" max="8175" width="3" style="4" customWidth="1"/>
    <col min="8176" max="8178" width="2" style="4" customWidth="1"/>
    <col min="8179" max="8179" width="2.85546875" style="4" customWidth="1"/>
    <col min="8180" max="8180" width="3" style="4" customWidth="1"/>
    <col min="8181" max="8181" width="2.7109375" style="4" customWidth="1"/>
    <col min="8182" max="8182" width="2.42578125" style="4" customWidth="1"/>
    <col min="8183" max="8183" width="3.28515625" style="4" customWidth="1"/>
    <col min="8184" max="8184" width="3.5703125" style="4" customWidth="1"/>
    <col min="8185" max="8185" width="4" style="4" customWidth="1"/>
    <col min="8186" max="8186" width="3.42578125" style="4" customWidth="1"/>
    <col min="8187" max="8187" width="3" style="4" customWidth="1"/>
    <col min="8188" max="8421" width="11.42578125" style="4"/>
    <col min="8422" max="8422" width="44.42578125" style="4" customWidth="1"/>
    <col min="8423" max="8423" width="13" style="4" customWidth="1"/>
    <col min="8424" max="8429" width="2" style="4" customWidth="1"/>
    <col min="8430" max="8430" width="2.42578125" style="4" customWidth="1"/>
    <col min="8431" max="8431" width="3" style="4" customWidth="1"/>
    <col min="8432" max="8434" width="2" style="4" customWidth="1"/>
    <col min="8435" max="8435" width="2.85546875" style="4" customWidth="1"/>
    <col min="8436" max="8436" width="3" style="4" customWidth="1"/>
    <col min="8437" max="8437" width="2.7109375" style="4" customWidth="1"/>
    <col min="8438" max="8438" width="2.42578125" style="4" customWidth="1"/>
    <col min="8439" max="8439" width="3.28515625" style="4" customWidth="1"/>
    <col min="8440" max="8440" width="3.5703125" style="4" customWidth="1"/>
    <col min="8441" max="8441" width="4" style="4" customWidth="1"/>
    <col min="8442" max="8442" width="3.42578125" style="4" customWidth="1"/>
    <col min="8443" max="8443" width="3" style="4" customWidth="1"/>
    <col min="8444" max="8677" width="11.42578125" style="4"/>
    <col min="8678" max="8678" width="44.42578125" style="4" customWidth="1"/>
    <col min="8679" max="8679" width="13" style="4" customWidth="1"/>
    <col min="8680" max="8685" width="2" style="4" customWidth="1"/>
    <col min="8686" max="8686" width="2.42578125" style="4" customWidth="1"/>
    <col min="8687" max="8687" width="3" style="4" customWidth="1"/>
    <col min="8688" max="8690" width="2" style="4" customWidth="1"/>
    <col min="8691" max="8691" width="2.85546875" style="4" customWidth="1"/>
    <col min="8692" max="8692" width="3" style="4" customWidth="1"/>
    <col min="8693" max="8693" width="2.7109375" style="4" customWidth="1"/>
    <col min="8694" max="8694" width="2.42578125" style="4" customWidth="1"/>
    <col min="8695" max="8695" width="3.28515625" style="4" customWidth="1"/>
    <col min="8696" max="8696" width="3.5703125" style="4" customWidth="1"/>
    <col min="8697" max="8697" width="4" style="4" customWidth="1"/>
    <col min="8698" max="8698" width="3.42578125" style="4" customWidth="1"/>
    <col min="8699" max="8699" width="3" style="4" customWidth="1"/>
    <col min="8700" max="8933" width="11.42578125" style="4"/>
    <col min="8934" max="8934" width="44.42578125" style="4" customWidth="1"/>
    <col min="8935" max="8935" width="13" style="4" customWidth="1"/>
    <col min="8936" max="8941" width="2" style="4" customWidth="1"/>
    <col min="8942" max="8942" width="2.42578125" style="4" customWidth="1"/>
    <col min="8943" max="8943" width="3" style="4" customWidth="1"/>
    <col min="8944" max="8946" width="2" style="4" customWidth="1"/>
    <col min="8947" max="8947" width="2.85546875" style="4" customWidth="1"/>
    <col min="8948" max="8948" width="3" style="4" customWidth="1"/>
    <col min="8949" max="8949" width="2.7109375" style="4" customWidth="1"/>
    <col min="8950" max="8950" width="2.42578125" style="4" customWidth="1"/>
    <col min="8951" max="8951" width="3.28515625" style="4" customWidth="1"/>
    <col min="8952" max="8952" width="3.5703125" style="4" customWidth="1"/>
    <col min="8953" max="8953" width="4" style="4" customWidth="1"/>
    <col min="8954" max="8954" width="3.42578125" style="4" customWidth="1"/>
    <col min="8955" max="8955" width="3" style="4" customWidth="1"/>
    <col min="8956" max="9189" width="11.42578125" style="4"/>
    <col min="9190" max="9190" width="44.42578125" style="4" customWidth="1"/>
    <col min="9191" max="9191" width="13" style="4" customWidth="1"/>
    <col min="9192" max="9197" width="2" style="4" customWidth="1"/>
    <col min="9198" max="9198" width="2.42578125" style="4" customWidth="1"/>
    <col min="9199" max="9199" width="3" style="4" customWidth="1"/>
    <col min="9200" max="9202" width="2" style="4" customWidth="1"/>
    <col min="9203" max="9203" width="2.85546875" style="4" customWidth="1"/>
    <col min="9204" max="9204" width="3" style="4" customWidth="1"/>
    <col min="9205" max="9205" width="2.7109375" style="4" customWidth="1"/>
    <col min="9206" max="9206" width="2.42578125" style="4" customWidth="1"/>
    <col min="9207" max="9207" width="3.28515625" style="4" customWidth="1"/>
    <col min="9208" max="9208" width="3.5703125" style="4" customWidth="1"/>
    <col min="9209" max="9209" width="4" style="4" customWidth="1"/>
    <col min="9210" max="9210" width="3.42578125" style="4" customWidth="1"/>
    <col min="9211" max="9211" width="3" style="4" customWidth="1"/>
    <col min="9212" max="9445" width="11.42578125" style="4"/>
    <col min="9446" max="9446" width="44.42578125" style="4" customWidth="1"/>
    <col min="9447" max="9447" width="13" style="4" customWidth="1"/>
    <col min="9448" max="9453" width="2" style="4" customWidth="1"/>
    <col min="9454" max="9454" width="2.42578125" style="4" customWidth="1"/>
    <col min="9455" max="9455" width="3" style="4" customWidth="1"/>
    <col min="9456" max="9458" width="2" style="4" customWidth="1"/>
    <col min="9459" max="9459" width="2.85546875" style="4" customWidth="1"/>
    <col min="9460" max="9460" width="3" style="4" customWidth="1"/>
    <col min="9461" max="9461" width="2.7109375" style="4" customWidth="1"/>
    <col min="9462" max="9462" width="2.42578125" style="4" customWidth="1"/>
    <col min="9463" max="9463" width="3.28515625" style="4" customWidth="1"/>
    <col min="9464" max="9464" width="3.5703125" style="4" customWidth="1"/>
    <col min="9465" max="9465" width="4" style="4" customWidth="1"/>
    <col min="9466" max="9466" width="3.42578125" style="4" customWidth="1"/>
    <col min="9467" max="9467" width="3" style="4" customWidth="1"/>
    <col min="9468" max="9701" width="11.42578125" style="4"/>
    <col min="9702" max="9702" width="44.42578125" style="4" customWidth="1"/>
    <col min="9703" max="9703" width="13" style="4" customWidth="1"/>
    <col min="9704" max="9709" width="2" style="4" customWidth="1"/>
    <col min="9710" max="9710" width="2.42578125" style="4" customWidth="1"/>
    <col min="9711" max="9711" width="3" style="4" customWidth="1"/>
    <col min="9712" max="9714" width="2" style="4" customWidth="1"/>
    <col min="9715" max="9715" width="2.85546875" style="4" customWidth="1"/>
    <col min="9716" max="9716" width="3" style="4" customWidth="1"/>
    <col min="9717" max="9717" width="2.7109375" style="4" customWidth="1"/>
    <col min="9718" max="9718" width="2.42578125" style="4" customWidth="1"/>
    <col min="9719" max="9719" width="3.28515625" style="4" customWidth="1"/>
    <col min="9720" max="9720" width="3.5703125" style="4" customWidth="1"/>
    <col min="9721" max="9721" width="4" style="4" customWidth="1"/>
    <col min="9722" max="9722" width="3.42578125" style="4" customWidth="1"/>
    <col min="9723" max="9723" width="3" style="4" customWidth="1"/>
    <col min="9724" max="9957" width="11.42578125" style="4"/>
    <col min="9958" max="9958" width="44.42578125" style="4" customWidth="1"/>
    <col min="9959" max="9959" width="13" style="4" customWidth="1"/>
    <col min="9960" max="9965" width="2" style="4" customWidth="1"/>
    <col min="9966" max="9966" width="2.42578125" style="4" customWidth="1"/>
    <col min="9967" max="9967" width="3" style="4" customWidth="1"/>
    <col min="9968" max="9970" width="2" style="4" customWidth="1"/>
    <col min="9971" max="9971" width="2.85546875" style="4" customWidth="1"/>
    <col min="9972" max="9972" width="3" style="4" customWidth="1"/>
    <col min="9973" max="9973" width="2.7109375" style="4" customWidth="1"/>
    <col min="9974" max="9974" width="2.42578125" style="4" customWidth="1"/>
    <col min="9975" max="9975" width="3.28515625" style="4" customWidth="1"/>
    <col min="9976" max="9976" width="3.5703125" style="4" customWidth="1"/>
    <col min="9977" max="9977" width="4" style="4" customWidth="1"/>
    <col min="9978" max="9978" width="3.42578125" style="4" customWidth="1"/>
    <col min="9979" max="9979" width="3" style="4" customWidth="1"/>
    <col min="9980" max="10213" width="11.42578125" style="4"/>
    <col min="10214" max="10214" width="44.42578125" style="4" customWidth="1"/>
    <col min="10215" max="10215" width="13" style="4" customWidth="1"/>
    <col min="10216" max="10221" width="2" style="4" customWidth="1"/>
    <col min="10222" max="10222" width="2.42578125" style="4" customWidth="1"/>
    <col min="10223" max="10223" width="3" style="4" customWidth="1"/>
    <col min="10224" max="10226" width="2" style="4" customWidth="1"/>
    <col min="10227" max="10227" width="2.85546875" style="4" customWidth="1"/>
    <col min="10228" max="10228" width="3" style="4" customWidth="1"/>
    <col min="10229" max="10229" width="2.7109375" style="4" customWidth="1"/>
    <col min="10230" max="10230" width="2.42578125" style="4" customWidth="1"/>
    <col min="10231" max="10231" width="3.28515625" style="4" customWidth="1"/>
    <col min="10232" max="10232" width="3.5703125" style="4" customWidth="1"/>
    <col min="10233" max="10233" width="4" style="4" customWidth="1"/>
    <col min="10234" max="10234" width="3.42578125" style="4" customWidth="1"/>
    <col min="10235" max="10235" width="3" style="4" customWidth="1"/>
    <col min="10236" max="10469" width="11.42578125" style="4"/>
    <col min="10470" max="10470" width="44.42578125" style="4" customWidth="1"/>
    <col min="10471" max="10471" width="13" style="4" customWidth="1"/>
    <col min="10472" max="10477" width="2" style="4" customWidth="1"/>
    <col min="10478" max="10478" width="2.42578125" style="4" customWidth="1"/>
    <col min="10479" max="10479" width="3" style="4" customWidth="1"/>
    <col min="10480" max="10482" width="2" style="4" customWidth="1"/>
    <col min="10483" max="10483" width="2.85546875" style="4" customWidth="1"/>
    <col min="10484" max="10484" width="3" style="4" customWidth="1"/>
    <col min="10485" max="10485" width="2.7109375" style="4" customWidth="1"/>
    <col min="10486" max="10486" width="2.42578125" style="4" customWidth="1"/>
    <col min="10487" max="10487" width="3.28515625" style="4" customWidth="1"/>
    <col min="10488" max="10488" width="3.5703125" style="4" customWidth="1"/>
    <col min="10489" max="10489" width="4" style="4" customWidth="1"/>
    <col min="10490" max="10490" width="3.42578125" style="4" customWidth="1"/>
    <col min="10491" max="10491" width="3" style="4" customWidth="1"/>
    <col min="10492" max="10725" width="11.42578125" style="4"/>
    <col min="10726" max="10726" width="44.42578125" style="4" customWidth="1"/>
    <col min="10727" max="10727" width="13" style="4" customWidth="1"/>
    <col min="10728" max="10733" width="2" style="4" customWidth="1"/>
    <col min="10734" max="10734" width="2.42578125" style="4" customWidth="1"/>
    <col min="10735" max="10735" width="3" style="4" customWidth="1"/>
    <col min="10736" max="10738" width="2" style="4" customWidth="1"/>
    <col min="10739" max="10739" width="2.85546875" style="4" customWidth="1"/>
    <col min="10740" max="10740" width="3" style="4" customWidth="1"/>
    <col min="10741" max="10741" width="2.7109375" style="4" customWidth="1"/>
    <col min="10742" max="10742" width="2.42578125" style="4" customWidth="1"/>
    <col min="10743" max="10743" width="3.28515625" style="4" customWidth="1"/>
    <col min="10744" max="10744" width="3.5703125" style="4" customWidth="1"/>
    <col min="10745" max="10745" width="4" style="4" customWidth="1"/>
    <col min="10746" max="10746" width="3.42578125" style="4" customWidth="1"/>
    <col min="10747" max="10747" width="3" style="4" customWidth="1"/>
    <col min="10748" max="10981" width="11.42578125" style="4"/>
    <col min="10982" max="10982" width="44.42578125" style="4" customWidth="1"/>
    <col min="10983" max="10983" width="13" style="4" customWidth="1"/>
    <col min="10984" max="10989" width="2" style="4" customWidth="1"/>
    <col min="10990" max="10990" width="2.42578125" style="4" customWidth="1"/>
    <col min="10991" max="10991" width="3" style="4" customWidth="1"/>
    <col min="10992" max="10994" width="2" style="4" customWidth="1"/>
    <col min="10995" max="10995" width="2.85546875" style="4" customWidth="1"/>
    <col min="10996" max="10996" width="3" style="4" customWidth="1"/>
    <col min="10997" max="10997" width="2.7109375" style="4" customWidth="1"/>
    <col min="10998" max="10998" width="2.42578125" style="4" customWidth="1"/>
    <col min="10999" max="10999" width="3.28515625" style="4" customWidth="1"/>
    <col min="11000" max="11000" width="3.5703125" style="4" customWidth="1"/>
    <col min="11001" max="11001" width="4" style="4" customWidth="1"/>
    <col min="11002" max="11002" width="3.42578125" style="4" customWidth="1"/>
    <col min="11003" max="11003" width="3" style="4" customWidth="1"/>
    <col min="11004" max="11237" width="11.42578125" style="4"/>
    <col min="11238" max="11238" width="44.42578125" style="4" customWidth="1"/>
    <col min="11239" max="11239" width="13" style="4" customWidth="1"/>
    <col min="11240" max="11245" width="2" style="4" customWidth="1"/>
    <col min="11246" max="11246" width="2.42578125" style="4" customWidth="1"/>
    <col min="11247" max="11247" width="3" style="4" customWidth="1"/>
    <col min="11248" max="11250" width="2" style="4" customWidth="1"/>
    <col min="11251" max="11251" width="2.85546875" style="4" customWidth="1"/>
    <col min="11252" max="11252" width="3" style="4" customWidth="1"/>
    <col min="11253" max="11253" width="2.7109375" style="4" customWidth="1"/>
    <col min="11254" max="11254" width="2.42578125" style="4" customWidth="1"/>
    <col min="11255" max="11255" width="3.28515625" style="4" customWidth="1"/>
    <col min="11256" max="11256" width="3.5703125" style="4" customWidth="1"/>
    <col min="11257" max="11257" width="4" style="4" customWidth="1"/>
    <col min="11258" max="11258" width="3.42578125" style="4" customWidth="1"/>
    <col min="11259" max="11259" width="3" style="4" customWidth="1"/>
    <col min="11260" max="11493" width="11.42578125" style="4"/>
    <col min="11494" max="11494" width="44.42578125" style="4" customWidth="1"/>
    <col min="11495" max="11495" width="13" style="4" customWidth="1"/>
    <col min="11496" max="11501" width="2" style="4" customWidth="1"/>
    <col min="11502" max="11502" width="2.42578125" style="4" customWidth="1"/>
    <col min="11503" max="11503" width="3" style="4" customWidth="1"/>
    <col min="11504" max="11506" width="2" style="4" customWidth="1"/>
    <col min="11507" max="11507" width="2.85546875" style="4" customWidth="1"/>
    <col min="11508" max="11508" width="3" style="4" customWidth="1"/>
    <col min="11509" max="11509" width="2.7109375" style="4" customWidth="1"/>
    <col min="11510" max="11510" width="2.42578125" style="4" customWidth="1"/>
    <col min="11511" max="11511" width="3.28515625" style="4" customWidth="1"/>
    <col min="11512" max="11512" width="3.5703125" style="4" customWidth="1"/>
    <col min="11513" max="11513" width="4" style="4" customWidth="1"/>
    <col min="11514" max="11514" width="3.42578125" style="4" customWidth="1"/>
    <col min="11515" max="11515" width="3" style="4" customWidth="1"/>
    <col min="11516" max="11749" width="11.42578125" style="4"/>
    <col min="11750" max="11750" width="44.42578125" style="4" customWidth="1"/>
    <col min="11751" max="11751" width="13" style="4" customWidth="1"/>
    <col min="11752" max="11757" width="2" style="4" customWidth="1"/>
    <col min="11758" max="11758" width="2.42578125" style="4" customWidth="1"/>
    <col min="11759" max="11759" width="3" style="4" customWidth="1"/>
    <col min="11760" max="11762" width="2" style="4" customWidth="1"/>
    <col min="11763" max="11763" width="2.85546875" style="4" customWidth="1"/>
    <col min="11764" max="11764" width="3" style="4" customWidth="1"/>
    <col min="11765" max="11765" width="2.7109375" style="4" customWidth="1"/>
    <col min="11766" max="11766" width="2.42578125" style="4" customWidth="1"/>
    <col min="11767" max="11767" width="3.28515625" style="4" customWidth="1"/>
    <col min="11768" max="11768" width="3.5703125" style="4" customWidth="1"/>
    <col min="11769" max="11769" width="4" style="4" customWidth="1"/>
    <col min="11770" max="11770" width="3.42578125" style="4" customWidth="1"/>
    <col min="11771" max="11771" width="3" style="4" customWidth="1"/>
    <col min="11772" max="12005" width="11.42578125" style="4"/>
    <col min="12006" max="12006" width="44.42578125" style="4" customWidth="1"/>
    <col min="12007" max="12007" width="13" style="4" customWidth="1"/>
    <col min="12008" max="12013" width="2" style="4" customWidth="1"/>
    <col min="12014" max="12014" width="2.42578125" style="4" customWidth="1"/>
    <col min="12015" max="12015" width="3" style="4" customWidth="1"/>
    <col min="12016" max="12018" width="2" style="4" customWidth="1"/>
    <col min="12019" max="12019" width="2.85546875" style="4" customWidth="1"/>
    <col min="12020" max="12020" width="3" style="4" customWidth="1"/>
    <col min="12021" max="12021" width="2.7109375" style="4" customWidth="1"/>
    <col min="12022" max="12022" width="2.42578125" style="4" customWidth="1"/>
    <col min="12023" max="12023" width="3.28515625" style="4" customWidth="1"/>
    <col min="12024" max="12024" width="3.5703125" style="4" customWidth="1"/>
    <col min="12025" max="12025" width="4" style="4" customWidth="1"/>
    <col min="12026" max="12026" width="3.42578125" style="4" customWidth="1"/>
    <col min="12027" max="12027" width="3" style="4" customWidth="1"/>
    <col min="12028" max="12261" width="11.42578125" style="4"/>
    <col min="12262" max="12262" width="44.42578125" style="4" customWidth="1"/>
    <col min="12263" max="12263" width="13" style="4" customWidth="1"/>
    <col min="12264" max="12269" width="2" style="4" customWidth="1"/>
    <col min="12270" max="12270" width="2.42578125" style="4" customWidth="1"/>
    <col min="12271" max="12271" width="3" style="4" customWidth="1"/>
    <col min="12272" max="12274" width="2" style="4" customWidth="1"/>
    <col min="12275" max="12275" width="2.85546875" style="4" customWidth="1"/>
    <col min="12276" max="12276" width="3" style="4" customWidth="1"/>
    <col min="12277" max="12277" width="2.7109375" style="4" customWidth="1"/>
    <col min="12278" max="12278" width="2.42578125" style="4" customWidth="1"/>
    <col min="12279" max="12279" width="3.28515625" style="4" customWidth="1"/>
    <col min="12280" max="12280" width="3.5703125" style="4" customWidth="1"/>
    <col min="12281" max="12281" width="4" style="4" customWidth="1"/>
    <col min="12282" max="12282" width="3.42578125" style="4" customWidth="1"/>
    <col min="12283" max="12283" width="3" style="4" customWidth="1"/>
    <col min="12284" max="12517" width="11.42578125" style="4"/>
    <col min="12518" max="12518" width="44.42578125" style="4" customWidth="1"/>
    <col min="12519" max="12519" width="13" style="4" customWidth="1"/>
    <col min="12520" max="12525" width="2" style="4" customWidth="1"/>
    <col min="12526" max="12526" width="2.42578125" style="4" customWidth="1"/>
    <col min="12527" max="12527" width="3" style="4" customWidth="1"/>
    <col min="12528" max="12530" width="2" style="4" customWidth="1"/>
    <col min="12531" max="12531" width="2.85546875" style="4" customWidth="1"/>
    <col min="12532" max="12532" width="3" style="4" customWidth="1"/>
    <col min="12533" max="12533" width="2.7109375" style="4" customWidth="1"/>
    <col min="12534" max="12534" width="2.42578125" style="4" customWidth="1"/>
    <col min="12535" max="12535" width="3.28515625" style="4" customWidth="1"/>
    <col min="12536" max="12536" width="3.5703125" style="4" customWidth="1"/>
    <col min="12537" max="12537" width="4" style="4" customWidth="1"/>
    <col min="12538" max="12538" width="3.42578125" style="4" customWidth="1"/>
    <col min="12539" max="12539" width="3" style="4" customWidth="1"/>
    <col min="12540" max="12773" width="11.42578125" style="4"/>
    <col min="12774" max="12774" width="44.42578125" style="4" customWidth="1"/>
    <col min="12775" max="12775" width="13" style="4" customWidth="1"/>
    <col min="12776" max="12781" width="2" style="4" customWidth="1"/>
    <col min="12782" max="12782" width="2.42578125" style="4" customWidth="1"/>
    <col min="12783" max="12783" width="3" style="4" customWidth="1"/>
    <col min="12784" max="12786" width="2" style="4" customWidth="1"/>
    <col min="12787" max="12787" width="2.85546875" style="4" customWidth="1"/>
    <col min="12788" max="12788" width="3" style="4" customWidth="1"/>
    <col min="12789" max="12789" width="2.7109375" style="4" customWidth="1"/>
    <col min="12790" max="12790" width="2.42578125" style="4" customWidth="1"/>
    <col min="12791" max="12791" width="3.28515625" style="4" customWidth="1"/>
    <col min="12792" max="12792" width="3.5703125" style="4" customWidth="1"/>
    <col min="12793" max="12793" width="4" style="4" customWidth="1"/>
    <col min="12794" max="12794" width="3.42578125" style="4" customWidth="1"/>
    <col min="12795" max="12795" width="3" style="4" customWidth="1"/>
    <col min="12796" max="13029" width="11.42578125" style="4"/>
    <col min="13030" max="13030" width="44.42578125" style="4" customWidth="1"/>
    <col min="13031" max="13031" width="13" style="4" customWidth="1"/>
    <col min="13032" max="13037" width="2" style="4" customWidth="1"/>
    <col min="13038" max="13038" width="2.42578125" style="4" customWidth="1"/>
    <col min="13039" max="13039" width="3" style="4" customWidth="1"/>
    <col min="13040" max="13042" width="2" style="4" customWidth="1"/>
    <col min="13043" max="13043" width="2.85546875" style="4" customWidth="1"/>
    <col min="13044" max="13044" width="3" style="4" customWidth="1"/>
    <col min="13045" max="13045" width="2.7109375" style="4" customWidth="1"/>
    <col min="13046" max="13046" width="2.42578125" style="4" customWidth="1"/>
    <col min="13047" max="13047" width="3.28515625" style="4" customWidth="1"/>
    <col min="13048" max="13048" width="3.5703125" style="4" customWidth="1"/>
    <col min="13049" max="13049" width="4" style="4" customWidth="1"/>
    <col min="13050" max="13050" width="3.42578125" style="4" customWidth="1"/>
    <col min="13051" max="13051" width="3" style="4" customWidth="1"/>
    <col min="13052" max="13285" width="11.42578125" style="4"/>
    <col min="13286" max="13286" width="44.42578125" style="4" customWidth="1"/>
    <col min="13287" max="13287" width="13" style="4" customWidth="1"/>
    <col min="13288" max="13293" width="2" style="4" customWidth="1"/>
    <col min="13294" max="13294" width="2.42578125" style="4" customWidth="1"/>
    <col min="13295" max="13295" width="3" style="4" customWidth="1"/>
    <col min="13296" max="13298" width="2" style="4" customWidth="1"/>
    <col min="13299" max="13299" width="2.85546875" style="4" customWidth="1"/>
    <col min="13300" max="13300" width="3" style="4" customWidth="1"/>
    <col min="13301" max="13301" width="2.7109375" style="4" customWidth="1"/>
    <col min="13302" max="13302" width="2.42578125" style="4" customWidth="1"/>
    <col min="13303" max="13303" width="3.28515625" style="4" customWidth="1"/>
    <col min="13304" max="13304" width="3.5703125" style="4" customWidth="1"/>
    <col min="13305" max="13305" width="4" style="4" customWidth="1"/>
    <col min="13306" max="13306" width="3.42578125" style="4" customWidth="1"/>
    <col min="13307" max="13307" width="3" style="4" customWidth="1"/>
    <col min="13308" max="13541" width="11.42578125" style="4"/>
    <col min="13542" max="13542" width="44.42578125" style="4" customWidth="1"/>
    <col min="13543" max="13543" width="13" style="4" customWidth="1"/>
    <col min="13544" max="13549" width="2" style="4" customWidth="1"/>
    <col min="13550" max="13550" width="2.42578125" style="4" customWidth="1"/>
    <col min="13551" max="13551" width="3" style="4" customWidth="1"/>
    <col min="13552" max="13554" width="2" style="4" customWidth="1"/>
    <col min="13555" max="13555" width="2.85546875" style="4" customWidth="1"/>
    <col min="13556" max="13556" width="3" style="4" customWidth="1"/>
    <col min="13557" max="13557" width="2.7109375" style="4" customWidth="1"/>
    <col min="13558" max="13558" width="2.42578125" style="4" customWidth="1"/>
    <col min="13559" max="13559" width="3.28515625" style="4" customWidth="1"/>
    <col min="13560" max="13560" width="3.5703125" style="4" customWidth="1"/>
    <col min="13561" max="13561" width="4" style="4" customWidth="1"/>
    <col min="13562" max="13562" width="3.42578125" style="4" customWidth="1"/>
    <col min="13563" max="13563" width="3" style="4" customWidth="1"/>
    <col min="13564" max="13797" width="11.42578125" style="4"/>
    <col min="13798" max="13798" width="44.42578125" style="4" customWidth="1"/>
    <col min="13799" max="13799" width="13" style="4" customWidth="1"/>
    <col min="13800" max="13805" width="2" style="4" customWidth="1"/>
    <col min="13806" max="13806" width="2.42578125" style="4" customWidth="1"/>
    <col min="13807" max="13807" width="3" style="4" customWidth="1"/>
    <col min="13808" max="13810" width="2" style="4" customWidth="1"/>
    <col min="13811" max="13811" width="2.85546875" style="4" customWidth="1"/>
    <col min="13812" max="13812" width="3" style="4" customWidth="1"/>
    <col min="13813" max="13813" width="2.7109375" style="4" customWidth="1"/>
    <col min="13814" max="13814" width="2.42578125" style="4" customWidth="1"/>
    <col min="13815" max="13815" width="3.28515625" style="4" customWidth="1"/>
    <col min="13816" max="13816" width="3.5703125" style="4" customWidth="1"/>
    <col min="13817" max="13817" width="4" style="4" customWidth="1"/>
    <col min="13818" max="13818" width="3.42578125" style="4" customWidth="1"/>
    <col min="13819" max="13819" width="3" style="4" customWidth="1"/>
    <col min="13820" max="14053" width="11.42578125" style="4"/>
    <col min="14054" max="14054" width="44.42578125" style="4" customWidth="1"/>
    <col min="14055" max="14055" width="13" style="4" customWidth="1"/>
    <col min="14056" max="14061" width="2" style="4" customWidth="1"/>
    <col min="14062" max="14062" width="2.42578125" style="4" customWidth="1"/>
    <col min="14063" max="14063" width="3" style="4" customWidth="1"/>
    <col min="14064" max="14066" width="2" style="4" customWidth="1"/>
    <col min="14067" max="14067" width="2.85546875" style="4" customWidth="1"/>
    <col min="14068" max="14068" width="3" style="4" customWidth="1"/>
    <col min="14069" max="14069" width="2.7109375" style="4" customWidth="1"/>
    <col min="14070" max="14070" width="2.42578125" style="4" customWidth="1"/>
    <col min="14071" max="14071" width="3.28515625" style="4" customWidth="1"/>
    <col min="14072" max="14072" width="3.5703125" style="4" customWidth="1"/>
    <col min="14073" max="14073" width="4" style="4" customWidth="1"/>
    <col min="14074" max="14074" width="3.42578125" style="4" customWidth="1"/>
    <col min="14075" max="14075" width="3" style="4" customWidth="1"/>
    <col min="14076" max="14309" width="11.42578125" style="4"/>
    <col min="14310" max="14310" width="44.42578125" style="4" customWidth="1"/>
    <col min="14311" max="14311" width="13" style="4" customWidth="1"/>
    <col min="14312" max="14317" width="2" style="4" customWidth="1"/>
    <col min="14318" max="14318" width="2.42578125" style="4" customWidth="1"/>
    <col min="14319" max="14319" width="3" style="4" customWidth="1"/>
    <col min="14320" max="14322" width="2" style="4" customWidth="1"/>
    <col min="14323" max="14323" width="2.85546875" style="4" customWidth="1"/>
    <col min="14324" max="14324" width="3" style="4" customWidth="1"/>
    <col min="14325" max="14325" width="2.7109375" style="4" customWidth="1"/>
    <col min="14326" max="14326" width="2.42578125" style="4" customWidth="1"/>
    <col min="14327" max="14327" width="3.28515625" style="4" customWidth="1"/>
    <col min="14328" max="14328" width="3.5703125" style="4" customWidth="1"/>
    <col min="14329" max="14329" width="4" style="4" customWidth="1"/>
    <col min="14330" max="14330" width="3.42578125" style="4" customWidth="1"/>
    <col min="14331" max="14331" width="3" style="4" customWidth="1"/>
    <col min="14332" max="14565" width="11.42578125" style="4"/>
    <col min="14566" max="14566" width="44.42578125" style="4" customWidth="1"/>
    <col min="14567" max="14567" width="13" style="4" customWidth="1"/>
    <col min="14568" max="14573" width="2" style="4" customWidth="1"/>
    <col min="14574" max="14574" width="2.42578125" style="4" customWidth="1"/>
    <col min="14575" max="14575" width="3" style="4" customWidth="1"/>
    <col min="14576" max="14578" width="2" style="4" customWidth="1"/>
    <col min="14579" max="14579" width="2.85546875" style="4" customWidth="1"/>
    <col min="14580" max="14580" width="3" style="4" customWidth="1"/>
    <col min="14581" max="14581" width="2.7109375" style="4" customWidth="1"/>
    <col min="14582" max="14582" width="2.42578125" style="4" customWidth="1"/>
    <col min="14583" max="14583" width="3.28515625" style="4" customWidth="1"/>
    <col min="14584" max="14584" width="3.5703125" style="4" customWidth="1"/>
    <col min="14585" max="14585" width="4" style="4" customWidth="1"/>
    <col min="14586" max="14586" width="3.42578125" style="4" customWidth="1"/>
    <col min="14587" max="14587" width="3" style="4" customWidth="1"/>
    <col min="14588" max="14821" width="11.42578125" style="4"/>
    <col min="14822" max="14822" width="44.42578125" style="4" customWidth="1"/>
    <col min="14823" max="14823" width="13" style="4" customWidth="1"/>
    <col min="14824" max="14829" width="2" style="4" customWidth="1"/>
    <col min="14830" max="14830" width="2.42578125" style="4" customWidth="1"/>
    <col min="14831" max="14831" width="3" style="4" customWidth="1"/>
    <col min="14832" max="14834" width="2" style="4" customWidth="1"/>
    <col min="14835" max="14835" width="2.85546875" style="4" customWidth="1"/>
    <col min="14836" max="14836" width="3" style="4" customWidth="1"/>
    <col min="14837" max="14837" width="2.7109375" style="4" customWidth="1"/>
    <col min="14838" max="14838" width="2.42578125" style="4" customWidth="1"/>
    <col min="14839" max="14839" width="3.28515625" style="4" customWidth="1"/>
    <col min="14840" max="14840" width="3.5703125" style="4" customWidth="1"/>
    <col min="14841" max="14841" width="4" style="4" customWidth="1"/>
    <col min="14842" max="14842" width="3.42578125" style="4" customWidth="1"/>
    <col min="14843" max="14843" width="3" style="4" customWidth="1"/>
    <col min="14844" max="15077" width="11.42578125" style="4"/>
    <col min="15078" max="15078" width="44.42578125" style="4" customWidth="1"/>
    <col min="15079" max="15079" width="13" style="4" customWidth="1"/>
    <col min="15080" max="15085" width="2" style="4" customWidth="1"/>
    <col min="15086" max="15086" width="2.42578125" style="4" customWidth="1"/>
    <col min="15087" max="15087" width="3" style="4" customWidth="1"/>
    <col min="15088" max="15090" width="2" style="4" customWidth="1"/>
    <col min="15091" max="15091" width="2.85546875" style="4" customWidth="1"/>
    <col min="15092" max="15092" width="3" style="4" customWidth="1"/>
    <col min="15093" max="15093" width="2.7109375" style="4" customWidth="1"/>
    <col min="15094" max="15094" width="2.42578125" style="4" customWidth="1"/>
    <col min="15095" max="15095" width="3.28515625" style="4" customWidth="1"/>
    <col min="15096" max="15096" width="3.5703125" style="4" customWidth="1"/>
    <col min="15097" max="15097" width="4" style="4" customWidth="1"/>
    <col min="15098" max="15098" width="3.42578125" style="4" customWidth="1"/>
    <col min="15099" max="15099" width="3" style="4" customWidth="1"/>
    <col min="15100" max="15333" width="11.42578125" style="4"/>
    <col min="15334" max="15334" width="44.42578125" style="4" customWidth="1"/>
    <col min="15335" max="15335" width="13" style="4" customWidth="1"/>
    <col min="15336" max="15341" width="2" style="4" customWidth="1"/>
    <col min="15342" max="15342" width="2.42578125" style="4" customWidth="1"/>
    <col min="15343" max="15343" width="3" style="4" customWidth="1"/>
    <col min="15344" max="15346" width="2" style="4" customWidth="1"/>
    <col min="15347" max="15347" width="2.85546875" style="4" customWidth="1"/>
    <col min="15348" max="15348" width="3" style="4" customWidth="1"/>
    <col min="15349" max="15349" width="2.7109375" style="4" customWidth="1"/>
    <col min="15350" max="15350" width="2.42578125" style="4" customWidth="1"/>
    <col min="15351" max="15351" width="3.28515625" style="4" customWidth="1"/>
    <col min="15352" max="15352" width="3.5703125" style="4" customWidth="1"/>
    <col min="15353" max="15353" width="4" style="4" customWidth="1"/>
    <col min="15354" max="15354" width="3.42578125" style="4" customWidth="1"/>
    <col min="15355" max="15355" width="3" style="4" customWidth="1"/>
    <col min="15356" max="15589" width="11.42578125" style="4"/>
    <col min="15590" max="15590" width="44.42578125" style="4" customWidth="1"/>
    <col min="15591" max="15591" width="13" style="4" customWidth="1"/>
    <col min="15592" max="15597" width="2" style="4" customWidth="1"/>
    <col min="15598" max="15598" width="2.42578125" style="4" customWidth="1"/>
    <col min="15599" max="15599" width="3" style="4" customWidth="1"/>
    <col min="15600" max="15602" width="2" style="4" customWidth="1"/>
    <col min="15603" max="15603" width="2.85546875" style="4" customWidth="1"/>
    <col min="15604" max="15604" width="3" style="4" customWidth="1"/>
    <col min="15605" max="15605" width="2.7109375" style="4" customWidth="1"/>
    <col min="15606" max="15606" width="2.42578125" style="4" customWidth="1"/>
    <col min="15607" max="15607" width="3.28515625" style="4" customWidth="1"/>
    <col min="15608" max="15608" width="3.5703125" style="4" customWidth="1"/>
    <col min="15609" max="15609" width="4" style="4" customWidth="1"/>
    <col min="15610" max="15610" width="3.42578125" style="4" customWidth="1"/>
    <col min="15611" max="15611" width="3" style="4" customWidth="1"/>
    <col min="15612" max="15845" width="11.42578125" style="4"/>
    <col min="15846" max="15846" width="44.42578125" style="4" customWidth="1"/>
    <col min="15847" max="15847" width="13" style="4" customWidth="1"/>
    <col min="15848" max="15853" width="2" style="4" customWidth="1"/>
    <col min="15854" max="15854" width="2.42578125" style="4" customWidth="1"/>
    <col min="15855" max="15855" width="3" style="4" customWidth="1"/>
    <col min="15856" max="15858" width="2" style="4" customWidth="1"/>
    <col min="15859" max="15859" width="2.85546875" style="4" customWidth="1"/>
    <col min="15860" max="15860" width="3" style="4" customWidth="1"/>
    <col min="15861" max="15861" width="2.7109375" style="4" customWidth="1"/>
    <col min="15862" max="15862" width="2.42578125" style="4" customWidth="1"/>
    <col min="15863" max="15863" width="3.28515625" style="4" customWidth="1"/>
    <col min="15864" max="15864" width="3.5703125" style="4" customWidth="1"/>
    <col min="15865" max="15865" width="4" style="4" customWidth="1"/>
    <col min="15866" max="15866" width="3.42578125" style="4" customWidth="1"/>
    <col min="15867" max="15867" width="3" style="4" customWidth="1"/>
    <col min="15868" max="16101" width="11.42578125" style="4"/>
    <col min="16102" max="16102" width="44.42578125" style="4" customWidth="1"/>
    <col min="16103" max="16103" width="13" style="4" customWidth="1"/>
    <col min="16104" max="16109" width="2" style="4" customWidth="1"/>
    <col min="16110" max="16110" width="2.42578125" style="4" customWidth="1"/>
    <col min="16111" max="16111" width="3" style="4" customWidth="1"/>
    <col min="16112" max="16114" width="2" style="4" customWidth="1"/>
    <col min="16115" max="16115" width="2.85546875" style="4" customWidth="1"/>
    <col min="16116" max="16116" width="3" style="4" customWidth="1"/>
    <col min="16117" max="16117" width="2.7109375" style="4" customWidth="1"/>
    <col min="16118" max="16118" width="2.42578125" style="4" customWidth="1"/>
    <col min="16119" max="16119" width="3.28515625" style="4" customWidth="1"/>
    <col min="16120" max="16120" width="3.5703125" style="4" customWidth="1"/>
    <col min="16121" max="16121" width="4" style="4" customWidth="1"/>
    <col min="16122" max="16122" width="3.42578125" style="4" customWidth="1"/>
    <col min="16123" max="16123" width="3" style="4" customWidth="1"/>
    <col min="16124" max="16384" width="11.42578125" style="4"/>
  </cols>
  <sheetData>
    <row r="2" spans="1:7" s="22" customFormat="1" ht="15">
      <c r="A2" s="328" t="s">
        <v>185</v>
      </c>
      <c r="B2" s="328"/>
      <c r="C2" s="328"/>
      <c r="D2" s="328"/>
      <c r="E2" s="328"/>
      <c r="F2" s="328"/>
      <c r="G2" s="328"/>
    </row>
    <row r="3" spans="1:7" s="22" customFormat="1" ht="15">
      <c r="A3" s="327" t="s">
        <v>24</v>
      </c>
      <c r="B3" s="327"/>
      <c r="C3" s="327"/>
      <c r="D3" s="327"/>
      <c r="E3" s="327"/>
      <c r="F3" s="327"/>
      <c r="G3" s="327"/>
    </row>
    <row r="4" spans="1:7" s="22" customFormat="1" ht="15">
      <c r="A4" s="336" t="s">
        <v>184</v>
      </c>
      <c r="B4" s="336"/>
      <c r="C4" s="336"/>
      <c r="D4" s="336"/>
      <c r="E4" s="336"/>
      <c r="F4" s="336"/>
      <c r="G4" s="336"/>
    </row>
    <row r="5" spans="1:7" s="22" customFormat="1" ht="15.75">
      <c r="A5" s="23"/>
      <c r="B5" s="109"/>
      <c r="C5" s="23"/>
      <c r="D5" s="23"/>
      <c r="E5" s="23"/>
      <c r="F5" s="23"/>
      <c r="G5" s="23"/>
    </row>
    <row r="6" spans="1:7" s="8" customFormat="1" ht="25.5">
      <c r="A6" s="331"/>
      <c r="B6" s="331" t="s">
        <v>191</v>
      </c>
      <c r="C6" s="330">
        <v>1</v>
      </c>
      <c r="D6" s="136" t="s">
        <v>190</v>
      </c>
      <c r="E6" s="137"/>
      <c r="F6" s="138"/>
      <c r="G6" s="330" t="s">
        <v>186</v>
      </c>
    </row>
    <row r="7" spans="1:7" s="8" customFormat="1">
      <c r="A7" s="331"/>
      <c r="B7" s="331"/>
      <c r="C7" s="330"/>
      <c r="D7" s="126" t="s">
        <v>17</v>
      </c>
      <c r="E7" s="126" t="s">
        <v>28</v>
      </c>
      <c r="F7" s="126" t="s">
        <v>24</v>
      </c>
      <c r="G7" s="330"/>
    </row>
    <row r="8" spans="1:7" s="15" customFormat="1">
      <c r="A8" s="127" t="str">
        <f>'CC C'!A8</f>
        <v>1.</v>
      </c>
      <c r="B8" s="128" t="str">
        <f>'CC C'!B8</f>
        <v>Componente I. Mejoramiento de la calidad de los registros existentes</v>
      </c>
      <c r="C8" s="129">
        <f>PC!J5</f>
        <v>755300</v>
      </c>
      <c r="D8" s="129">
        <f>PC!K5</f>
        <v>0</v>
      </c>
      <c r="E8" s="129">
        <f>PC!L5</f>
        <v>29300</v>
      </c>
      <c r="F8" s="129">
        <f>'CC C'!F8</f>
        <v>711000</v>
      </c>
      <c r="G8" s="285">
        <f>F8/$F$39</f>
        <v>0.14219999999999999</v>
      </c>
    </row>
    <row r="9" spans="1:7" s="15" customFormat="1">
      <c r="A9" s="111" t="str">
        <f>'CC C'!A9</f>
        <v>1.1</v>
      </c>
      <c r="B9" s="112" t="str">
        <f>'CC C'!B9</f>
        <v>Sistema RUB implementado</v>
      </c>
      <c r="C9" s="113">
        <f>PC!J6</f>
        <v>531500</v>
      </c>
      <c r="D9" s="113">
        <f>PC!K6</f>
        <v>0</v>
      </c>
      <c r="E9" s="113">
        <f>PC!L6</f>
        <v>16500</v>
      </c>
      <c r="F9" s="113">
        <f>'CC C'!F9</f>
        <v>500000</v>
      </c>
      <c r="G9" s="113">
        <f>PC!O6</f>
        <v>0</v>
      </c>
    </row>
    <row r="10" spans="1:7" s="8" customFormat="1">
      <c r="A10" s="104" t="str">
        <f>'CC C'!A10</f>
        <v>1.1.1</v>
      </c>
      <c r="B10" s="105" t="str">
        <f>'CC C'!B10</f>
        <v>Diseño conceptual y sistema informático finalizado</v>
      </c>
      <c r="C10" s="114">
        <f>PC!J7</f>
        <v>0</v>
      </c>
      <c r="D10" s="114">
        <f>PC!K7</f>
        <v>0</v>
      </c>
      <c r="E10" s="114">
        <f>PC!L7</f>
        <v>0</v>
      </c>
      <c r="F10" s="114">
        <f>'CC C'!F10</f>
        <v>0</v>
      </c>
      <c r="G10" s="114">
        <f>PC!O7</f>
        <v>0</v>
      </c>
    </row>
    <row r="11" spans="1:7" s="8" customFormat="1" ht="25.5">
      <c r="A11" s="104" t="str">
        <f>'CC C'!A11</f>
        <v>1.1.2</v>
      </c>
      <c r="B11" s="105" t="str">
        <f>'CC C'!B11</f>
        <v>Marco jurídico, normativo e institucional elaborado y convenios  para intercambio y uso de datos con programas firmados</v>
      </c>
      <c r="C11" s="114">
        <f>PC!J16</f>
        <v>0</v>
      </c>
      <c r="D11" s="114">
        <f>PC!K16</f>
        <v>0</v>
      </c>
      <c r="E11" s="114">
        <f>PC!L16</f>
        <v>0</v>
      </c>
      <c r="F11" s="114">
        <f>'CC C'!F11</f>
        <v>0</v>
      </c>
      <c r="G11" s="114">
        <f>PC!O16</f>
        <v>0</v>
      </c>
    </row>
    <row r="12" spans="1:7" s="8" customFormat="1" ht="25.5">
      <c r="A12" s="104" t="str">
        <f>'CC C'!A12</f>
        <v>1.1.3</v>
      </c>
      <c r="B12" s="105" t="str">
        <f>'CC C'!B12</f>
        <v>Equipamiento (hardware, software, infraestructura de comunicación) adquirido</v>
      </c>
      <c r="C12" s="114">
        <f>PC!J19</f>
        <v>500000</v>
      </c>
      <c r="D12" s="114">
        <f>PC!K19</f>
        <v>0</v>
      </c>
      <c r="E12" s="114">
        <f>PC!L19</f>
        <v>0</v>
      </c>
      <c r="F12" s="114">
        <f>'CC C'!F12</f>
        <v>500000</v>
      </c>
      <c r="G12" s="114">
        <f>PC!O19</f>
        <v>0</v>
      </c>
    </row>
    <row r="13" spans="1:7" s="8" customFormat="1" ht="25.5">
      <c r="A13" s="104" t="str">
        <f>'CC C'!A13</f>
        <v>1.1.4</v>
      </c>
      <c r="B13" s="105" t="str">
        <f>'CC C'!B13</f>
        <v>Base de datos integrada con información existente en los programas seleccionados</v>
      </c>
      <c r="C13" s="114">
        <f>PC!J24</f>
        <v>0</v>
      </c>
      <c r="D13" s="114">
        <f>PC!K24</f>
        <v>0</v>
      </c>
      <c r="E13" s="114">
        <f>PC!L24</f>
        <v>0</v>
      </c>
      <c r="F13" s="114">
        <f>'CC C'!F13</f>
        <v>0</v>
      </c>
      <c r="G13" s="114">
        <f>PC!O24</f>
        <v>0</v>
      </c>
    </row>
    <row r="14" spans="1:7" s="8" customFormat="1">
      <c r="A14" s="104" t="str">
        <f>'CC C'!A14</f>
        <v>1.1.5</v>
      </c>
      <c r="B14" s="105" t="str">
        <f>'CC C'!B14</f>
        <v xml:space="preserve">Seguimiento al diseño RUB efectuado por UDAPE </v>
      </c>
      <c r="C14" s="114">
        <f>PC!J27</f>
        <v>31500</v>
      </c>
      <c r="D14" s="114">
        <f>PC!K27</f>
        <v>0</v>
      </c>
      <c r="E14" s="114">
        <f>PC!L27</f>
        <v>16500</v>
      </c>
      <c r="F14" s="114">
        <f>'CC C'!F14</f>
        <v>0</v>
      </c>
      <c r="G14" s="114">
        <f>PC!O27</f>
        <v>0</v>
      </c>
    </row>
    <row r="15" spans="1:7" s="15" customFormat="1">
      <c r="A15" s="111" t="str">
        <f>'CC C'!A15</f>
        <v>1.2</v>
      </c>
      <c r="B15" s="112" t="str">
        <f>'CC C'!B15</f>
        <v>Personal de programas sociales capacitado</v>
      </c>
      <c r="C15" s="113">
        <f>PC!J34</f>
        <v>223800</v>
      </c>
      <c r="D15" s="113">
        <f>PC!K34</f>
        <v>0</v>
      </c>
      <c r="E15" s="113">
        <f>PC!L34</f>
        <v>12800</v>
      </c>
      <c r="F15" s="113">
        <f>'CC C'!F15</f>
        <v>211000</v>
      </c>
      <c r="G15" s="113">
        <f>PC!O34</f>
        <v>0</v>
      </c>
    </row>
    <row r="16" spans="1:7" s="8" customFormat="1">
      <c r="A16" s="104" t="str">
        <f>'CC C'!A16</f>
        <v>1.2.1.</v>
      </c>
      <c r="B16" s="105" t="str">
        <f>'CC C'!B16</f>
        <v xml:space="preserve">Estrategia de Sociabilización elaborada </v>
      </c>
      <c r="C16" s="114">
        <f>PC!J35</f>
        <v>12800</v>
      </c>
      <c r="D16" s="114">
        <f>PC!K35</f>
        <v>0</v>
      </c>
      <c r="E16" s="114">
        <f>PC!L35</f>
        <v>12800</v>
      </c>
      <c r="F16" s="114">
        <f>'CC C'!F16</f>
        <v>0</v>
      </c>
      <c r="G16" s="114">
        <f>PC!O35</f>
        <v>0</v>
      </c>
    </row>
    <row r="17" spans="1:7" s="8" customFormat="1">
      <c r="A17" s="104" t="str">
        <f>'CC C'!A17</f>
        <v>1.2.2.</v>
      </c>
      <c r="B17" s="105" t="str">
        <f>'CC C'!B17</f>
        <v>Estrategia de sociabilización implementada</v>
      </c>
      <c r="C17" s="114">
        <f>PC!J39</f>
        <v>211000</v>
      </c>
      <c r="D17" s="114">
        <f>PC!K39</f>
        <v>0</v>
      </c>
      <c r="E17" s="114">
        <f>PC!L39</f>
        <v>0</v>
      </c>
      <c r="F17" s="114">
        <f>'CC C'!F17</f>
        <v>211000</v>
      </c>
      <c r="G17" s="114">
        <f>PC!O39</f>
        <v>0</v>
      </c>
    </row>
    <row r="18" spans="1:7" s="8" customFormat="1">
      <c r="A18" s="127">
        <f>'CC C'!A18</f>
        <v>2</v>
      </c>
      <c r="B18" s="128" t="str">
        <f>'CC C'!B18</f>
        <v>Componente II: Ampliación de la cobertura del RUB</v>
      </c>
      <c r="C18" s="131">
        <f>PC!J51</f>
        <v>3228000.0000000005</v>
      </c>
      <c r="D18" s="131">
        <f>PC!K51</f>
        <v>0</v>
      </c>
      <c r="E18" s="131">
        <f>PC!L51</f>
        <v>0</v>
      </c>
      <c r="F18" s="131">
        <f>'CC C'!F18</f>
        <v>3228000.0000000005</v>
      </c>
      <c r="G18" s="285">
        <f>F18/$F$39</f>
        <v>0.64560000000000006</v>
      </c>
    </row>
    <row r="19" spans="1:7" s="8" customFormat="1" ht="25.5">
      <c r="A19" s="288" t="str">
        <f>'CC C'!A19</f>
        <v>2.1</v>
      </c>
      <c r="B19" s="112" t="str">
        <f>'CC C'!B19</f>
        <v>Censo de potenciales beneficiarios realizado en áreas urbanas priorizadas</v>
      </c>
      <c r="C19" s="113">
        <f>PC!J52</f>
        <v>3204000.0000000005</v>
      </c>
      <c r="D19" s="113">
        <f>PC!K52</f>
        <v>0</v>
      </c>
      <c r="E19" s="113">
        <f>PC!L52</f>
        <v>0</v>
      </c>
      <c r="F19" s="113">
        <f>'CC C'!F19</f>
        <v>3204000.0000000005</v>
      </c>
      <c r="G19" s="113">
        <f>PC!O52</f>
        <v>0</v>
      </c>
    </row>
    <row r="20" spans="1:7" s="8" customFormat="1">
      <c r="A20" s="289" t="str">
        <f>'CC C'!A20</f>
        <v>2.1.1</v>
      </c>
      <c r="B20" s="105" t="str">
        <f>'CC C'!B20</f>
        <v>Mapeo de pobreza en base a CNCV y ENH realizado</v>
      </c>
      <c r="C20" s="114">
        <f>PC!J53</f>
        <v>0</v>
      </c>
      <c r="D20" s="114">
        <f>PC!K53</f>
        <v>0</v>
      </c>
      <c r="E20" s="114">
        <f>PC!L53</f>
        <v>0</v>
      </c>
      <c r="F20" s="114">
        <f>'CC C'!F20</f>
        <v>0</v>
      </c>
      <c r="G20" s="114">
        <f>PC!O53</f>
        <v>0</v>
      </c>
    </row>
    <row r="21" spans="1:7" s="8" customFormat="1" ht="25.5">
      <c r="A21" s="289" t="str">
        <f>'CC C'!A21</f>
        <v>2.1.2</v>
      </c>
      <c r="B21" s="105" t="str">
        <f>'CC C'!B21</f>
        <v>Diseño censo finalizado (plan operativo para el levantamiento de la operación)</v>
      </c>
      <c r="C21" s="114">
        <f>PC!J58</f>
        <v>150000</v>
      </c>
      <c r="D21" s="114">
        <f>PC!K58</f>
        <v>0</v>
      </c>
      <c r="E21" s="114">
        <f>PC!L58</f>
        <v>0</v>
      </c>
      <c r="F21" s="114">
        <f>'CC C'!F21</f>
        <v>150000</v>
      </c>
      <c r="G21" s="114">
        <f>PC!O58</f>
        <v>0</v>
      </c>
    </row>
    <row r="22" spans="1:7" s="8" customFormat="1" ht="25.5">
      <c r="A22" s="289" t="str">
        <f>'CC C'!A22</f>
        <v>2.1.3</v>
      </c>
      <c r="B22" s="105" t="str">
        <f>'CC C'!B22</f>
        <v>Normativa de administración del RUB implementada (apoyo técnico legal UCP)</v>
      </c>
      <c r="C22" s="114">
        <f>PC!J61</f>
        <v>54000</v>
      </c>
      <c r="D22" s="114">
        <f>PC!K61</f>
        <v>0</v>
      </c>
      <c r="E22" s="114">
        <f>PC!L61</f>
        <v>0</v>
      </c>
      <c r="F22" s="114">
        <f>'CC C'!F22</f>
        <v>54000</v>
      </c>
      <c r="G22" s="114">
        <f>PC!O61</f>
        <v>0</v>
      </c>
    </row>
    <row r="23" spans="1:7" s="8" customFormat="1" ht="25.5">
      <c r="A23" s="289" t="str">
        <f>'CC C'!A23</f>
        <v>2.1.4</v>
      </c>
      <c r="B23" s="105" t="str">
        <f>'CC C'!B23</f>
        <v>Desarrollo del operativo censal hasta la entrega de la base de datos al MPD</v>
      </c>
      <c r="C23" s="114">
        <f>PC!J69</f>
        <v>12000</v>
      </c>
      <c r="D23" s="113">
        <f>PC!K69</f>
        <v>0</v>
      </c>
      <c r="E23" s="113">
        <f>PC!L69</f>
        <v>0</v>
      </c>
      <c r="F23" s="114">
        <f>'CC C'!F23</f>
        <v>3000000.0000000005</v>
      </c>
      <c r="G23" s="114">
        <f>PC!O69</f>
        <v>0</v>
      </c>
    </row>
    <row r="24" spans="1:7" s="8" customFormat="1">
      <c r="A24" s="288" t="str">
        <f>'CC C'!A24</f>
        <v>2.2</v>
      </c>
      <c r="B24" s="112" t="str">
        <f>'CC C'!B24</f>
        <v>Registro por demanda diseñado</v>
      </c>
      <c r="C24" s="113">
        <f>PC!J64</f>
        <v>3000000.0000000005</v>
      </c>
      <c r="D24" s="114">
        <f>PC!K64</f>
        <v>0</v>
      </c>
      <c r="E24" s="114">
        <f>PC!L64</f>
        <v>0</v>
      </c>
      <c r="F24" s="113">
        <f>'CC C'!F24</f>
        <v>12000</v>
      </c>
      <c r="G24" s="113">
        <f>PC!O64</f>
        <v>0</v>
      </c>
    </row>
    <row r="25" spans="1:7" s="8" customFormat="1">
      <c r="A25" s="289" t="str">
        <f>'CC C'!A25</f>
        <v>2.2.1</v>
      </c>
      <c r="B25" s="105" t="str">
        <f>'CC C'!B25</f>
        <v>Realización de estrategia de sociabilización</v>
      </c>
      <c r="C25" s="114">
        <f>PC!J73</f>
        <v>12000</v>
      </c>
      <c r="D25" s="113">
        <f>PC!K73</f>
        <v>0</v>
      </c>
      <c r="E25" s="113">
        <f>PC!L73</f>
        <v>0</v>
      </c>
      <c r="F25" s="114">
        <f>'CC C'!F25</f>
        <v>12000</v>
      </c>
      <c r="G25" s="114">
        <f>PC!O73</f>
        <v>0</v>
      </c>
    </row>
    <row r="26" spans="1:7" s="8" customFormat="1">
      <c r="A26" s="288" t="str">
        <f>'CC C'!A26</f>
        <v>2.3</v>
      </c>
      <c r="B26" s="112" t="str">
        <f>'CC C'!B26</f>
        <v>Diseño complementario para el mantenimiento y actualización del RUB</v>
      </c>
      <c r="C26" s="113">
        <f>PC!J74</f>
        <v>12000</v>
      </c>
      <c r="D26" s="114">
        <f>PC!K74</f>
        <v>0</v>
      </c>
      <c r="E26" s="114">
        <f>PC!L74</f>
        <v>0</v>
      </c>
      <c r="F26" s="113">
        <f>'CC C'!F26</f>
        <v>12000</v>
      </c>
      <c r="G26" s="113">
        <f>PC!O74</f>
        <v>0</v>
      </c>
    </row>
    <row r="27" spans="1:7" s="8" customFormat="1">
      <c r="A27" s="289" t="str">
        <f>'CC C'!A27</f>
        <v>2.3.1</v>
      </c>
      <c r="B27" s="105" t="str">
        <f>'CC C'!B27</f>
        <v>Diseño complementario para el mantenimiento y actualización del RUB</v>
      </c>
      <c r="C27" s="114">
        <f>PC!J77</f>
        <v>532000</v>
      </c>
      <c r="D27" s="131">
        <f>PC!K77</f>
        <v>0</v>
      </c>
      <c r="E27" s="131">
        <f>PC!L77</f>
        <v>0</v>
      </c>
      <c r="F27" s="114">
        <f>'CC C'!F27</f>
        <v>12000</v>
      </c>
      <c r="G27" s="114">
        <f>PC!O75</f>
        <v>0</v>
      </c>
    </row>
    <row r="28" spans="1:7" s="8" customFormat="1">
      <c r="A28" s="127">
        <f>'CC C'!A28</f>
        <v>3</v>
      </c>
      <c r="B28" s="128" t="str">
        <f>'CC C'!B28</f>
        <v>Administración, Evaluación y Auditoria</v>
      </c>
      <c r="C28" s="131">
        <f>PC!J78</f>
        <v>450000</v>
      </c>
      <c r="D28" s="113">
        <f>PC!K78</f>
        <v>0</v>
      </c>
      <c r="E28" s="113">
        <f>PC!L78</f>
        <v>0</v>
      </c>
      <c r="F28" s="131">
        <f>'CC C'!F28</f>
        <v>532000</v>
      </c>
      <c r="G28" s="285">
        <f>F28/$F$39</f>
        <v>0.10639999999999999</v>
      </c>
    </row>
    <row r="29" spans="1:7" s="8" customFormat="1" ht="25.5">
      <c r="A29" s="111" t="str">
        <f>'CC C'!A29</f>
        <v>3.1</v>
      </c>
      <c r="B29" s="112" t="str">
        <f>'CC C'!B29</f>
        <v>Fortalecimiento institucional (personal RUB en MPD, mobiliario, equipos)</v>
      </c>
      <c r="C29" s="113">
        <f>PC!J79</f>
        <v>450000</v>
      </c>
      <c r="D29" s="114">
        <f>PC!K79</f>
        <v>0</v>
      </c>
      <c r="E29" s="114">
        <f>PC!L79</f>
        <v>0</v>
      </c>
      <c r="F29" s="113">
        <f>'CC C'!F29</f>
        <v>450000</v>
      </c>
      <c r="G29" s="113">
        <f>PC!O79</f>
        <v>0</v>
      </c>
    </row>
    <row r="30" spans="1:7" s="8" customFormat="1">
      <c r="A30" s="104" t="str">
        <f>'CC C'!A30</f>
        <v>3.1.1</v>
      </c>
      <c r="B30" s="105" t="str">
        <f>'CC C'!B30</f>
        <v>Equipo UCP</v>
      </c>
      <c r="C30" s="114">
        <f>PC!J88</f>
        <v>50000</v>
      </c>
      <c r="D30" s="113">
        <f>PC!K88</f>
        <v>0</v>
      </c>
      <c r="E30" s="113">
        <f>PC!L88</f>
        <v>0</v>
      </c>
      <c r="F30" s="114">
        <f>'CC C'!F30</f>
        <v>450000</v>
      </c>
      <c r="G30" s="114">
        <f>PC!O80</f>
        <v>0</v>
      </c>
    </row>
    <row r="31" spans="1:7" s="8" customFormat="1">
      <c r="A31" s="111" t="str">
        <f>'CC C'!A31</f>
        <v>3.2</v>
      </c>
      <c r="B31" s="112" t="str">
        <f>'CC C'!B31</f>
        <v xml:space="preserve">Evaluación del Programa </v>
      </c>
      <c r="C31" s="113">
        <f>PC!J89</f>
        <v>30000</v>
      </c>
      <c r="D31" s="114">
        <f>PC!K89</f>
        <v>0</v>
      </c>
      <c r="E31" s="114">
        <f>PC!L89</f>
        <v>0</v>
      </c>
      <c r="F31" s="113">
        <f>'CC C'!F31</f>
        <v>50000</v>
      </c>
      <c r="G31" s="113">
        <f>PC!O81</f>
        <v>0</v>
      </c>
    </row>
    <row r="32" spans="1:7" s="8" customFormat="1">
      <c r="A32" s="104" t="str">
        <f>'CC C'!A32</f>
        <v>3.2.1</v>
      </c>
      <c r="B32" s="105" t="str">
        <f>'CC C'!B32</f>
        <v xml:space="preserve">Evaluación del programa (metodología reflexiva) </v>
      </c>
      <c r="C32" s="114">
        <f>PC!J94</f>
        <v>10000</v>
      </c>
      <c r="D32" s="114">
        <f>PC!K94</f>
        <v>0</v>
      </c>
      <c r="E32" s="114">
        <f>PC!L94</f>
        <v>0</v>
      </c>
      <c r="F32" s="114">
        <f>'CC C'!F32</f>
        <v>30000</v>
      </c>
      <c r="G32" s="114">
        <f>PC!O82</f>
        <v>0</v>
      </c>
    </row>
    <row r="33" spans="1:7" s="8" customFormat="1">
      <c r="A33" s="104" t="str">
        <f>'CC C'!A33</f>
        <v>3.2.2</v>
      </c>
      <c r="B33" s="105" t="str">
        <f>'CC C'!B33</f>
        <v>Evaluación de procesos operativos de la implementación del Programa</v>
      </c>
      <c r="C33" s="114">
        <f>PC!J97</f>
        <v>10000</v>
      </c>
      <c r="D33" s="114">
        <f>PC!K97</f>
        <v>0</v>
      </c>
      <c r="E33" s="114">
        <f>PC!L97</f>
        <v>0</v>
      </c>
      <c r="F33" s="114">
        <f>'CC C'!F33</f>
        <v>10000</v>
      </c>
      <c r="G33" s="114">
        <f>PC!O83</f>
        <v>0</v>
      </c>
    </row>
    <row r="34" spans="1:7" s="8" customFormat="1">
      <c r="A34" s="104" t="str">
        <f>'CC C'!A34</f>
        <v>3.2.3</v>
      </c>
      <c r="B34" s="105" t="str">
        <f>'CC C'!B34</f>
        <v>Evaluación costo-beneficio al inicio y final del Programa</v>
      </c>
      <c r="C34" s="114">
        <f>PC!J100</f>
        <v>32000</v>
      </c>
      <c r="D34" s="113">
        <f>PC!K100</f>
        <v>0</v>
      </c>
      <c r="E34" s="113">
        <f>PC!L100</f>
        <v>0</v>
      </c>
      <c r="F34" s="114">
        <f>'CC C'!F34</f>
        <v>10000</v>
      </c>
      <c r="G34" s="114">
        <f>PC!O84</f>
        <v>0</v>
      </c>
    </row>
    <row r="35" spans="1:7" s="8" customFormat="1">
      <c r="A35" s="111" t="str">
        <f>'CC C'!A35</f>
        <v>3.3</v>
      </c>
      <c r="B35" s="112" t="str">
        <f>'CC C'!B35</f>
        <v>Auditoria financiera</v>
      </c>
      <c r="C35" s="113">
        <f>PC!J101</f>
        <v>32000</v>
      </c>
      <c r="D35" s="106">
        <f>PC!K101</f>
        <v>0</v>
      </c>
      <c r="E35" s="106">
        <f>PC!L101</f>
        <v>0</v>
      </c>
      <c r="F35" s="113">
        <f>'CC C'!F35</f>
        <v>32000</v>
      </c>
      <c r="G35" s="113">
        <f>PC!O85</f>
        <v>0</v>
      </c>
    </row>
    <row r="36" spans="1:7" s="8" customFormat="1">
      <c r="A36" s="104" t="str">
        <f>'CC C'!A36</f>
        <v>3.3.1</v>
      </c>
      <c r="B36" s="105" t="str">
        <f>'CC C'!B36</f>
        <v>Contratación de una firma de Auditores independientes</v>
      </c>
      <c r="C36" s="106">
        <f>PC!J104</f>
        <v>529000</v>
      </c>
      <c r="D36" s="131">
        <f>PC!K104</f>
        <v>0</v>
      </c>
      <c r="E36" s="131">
        <f>PC!L104</f>
        <v>0</v>
      </c>
      <c r="F36" s="106">
        <f>'CC C'!F36</f>
        <v>32000</v>
      </c>
      <c r="G36" s="106">
        <f>PC!O86</f>
        <v>0</v>
      </c>
    </row>
    <row r="37" spans="1:7" s="8" customFormat="1">
      <c r="A37" s="127">
        <f>'CC C'!A37</f>
        <v>4</v>
      </c>
      <c r="B37" s="128" t="str">
        <f>'CC C'!B37</f>
        <v>Imprevistos</v>
      </c>
      <c r="C37" s="131">
        <f>PC!J105</f>
        <v>529000</v>
      </c>
      <c r="D37" s="113">
        <f>PC!K105</f>
        <v>0</v>
      </c>
      <c r="E37" s="113">
        <f>PC!L105</f>
        <v>0</v>
      </c>
      <c r="F37" s="131">
        <f>'CC C'!F37</f>
        <v>529000</v>
      </c>
      <c r="G37" s="285">
        <f>F37/$F$39</f>
        <v>0.10580000000000001</v>
      </c>
    </row>
    <row r="38" spans="1:7" s="8" customFormat="1">
      <c r="A38" s="111" t="str">
        <f>'CC C'!A38</f>
        <v>4.1</v>
      </c>
      <c r="B38" s="112" t="str">
        <f>'CC C'!B38</f>
        <v xml:space="preserve">Imprevistos </v>
      </c>
      <c r="C38" s="113">
        <f t="shared" ref="C38:E38" si="0">C8+C18+C27+C36</f>
        <v>5044300</v>
      </c>
      <c r="D38" s="134">
        <f t="shared" si="0"/>
        <v>0</v>
      </c>
      <c r="E38" s="134">
        <f t="shared" si="0"/>
        <v>29300</v>
      </c>
      <c r="F38" s="113">
        <f>'CC C'!F38</f>
        <v>529000</v>
      </c>
      <c r="G38" s="113"/>
    </row>
    <row r="39" spans="1:7">
      <c r="A39" s="132">
        <f>'CC C'!A39</f>
        <v>0</v>
      </c>
      <c r="B39" s="133" t="str">
        <f>'CC C'!B39</f>
        <v>TOTALES</v>
      </c>
      <c r="C39" s="134"/>
      <c r="F39" s="134">
        <f>'CC C'!F39</f>
        <v>5000000</v>
      </c>
      <c r="G39" s="135">
        <f>C38/$C$38</f>
        <v>1</v>
      </c>
    </row>
  </sheetData>
  <mergeCells count="7">
    <mergeCell ref="A2:G2"/>
    <mergeCell ref="A3:G3"/>
    <mergeCell ref="A4:G4"/>
    <mergeCell ref="A6:A7"/>
    <mergeCell ref="B6:B7"/>
    <mergeCell ref="C6:C7"/>
    <mergeCell ref="G6:G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FF"/>
  </sheetPr>
  <dimension ref="A1:N38"/>
  <sheetViews>
    <sheetView showGridLines="0" tabSelected="1" view="pageLayout" topLeftCell="C1" zoomScaleNormal="80" workbookViewId="0">
      <selection activeCell="L5" sqref="L5"/>
    </sheetView>
  </sheetViews>
  <sheetFormatPr defaultColWidth="11.42578125" defaultRowHeight="12.75"/>
  <cols>
    <col min="1" max="1" width="3.28515625" style="255" customWidth="1"/>
    <col min="2" max="2" width="14" style="255" customWidth="1"/>
    <col min="3" max="3" width="4.5703125" style="255" customWidth="1"/>
    <col min="4" max="4" width="14" style="255" customWidth="1"/>
    <col min="5" max="5" width="6" style="256" bestFit="1" customWidth="1"/>
    <col min="6" max="6" width="29.28515625" style="255" customWidth="1"/>
    <col min="7" max="7" width="8.28515625" style="256" bestFit="1" customWidth="1"/>
    <col min="8" max="8" width="35.140625" style="255" customWidth="1"/>
    <col min="9" max="9" width="5.5703125" style="256" bestFit="1" customWidth="1"/>
    <col min="10" max="10" width="13.140625" style="255" bestFit="1" customWidth="1"/>
    <col min="11" max="11" width="13.140625" style="255" customWidth="1"/>
    <col min="12" max="12" width="20.7109375" style="257" customWidth="1"/>
    <col min="13" max="13" width="20.85546875" style="257" customWidth="1"/>
    <col min="14" max="16384" width="11.42578125" style="255"/>
  </cols>
  <sheetData>
    <row r="1" spans="1:14">
      <c r="A1" s="316" t="s">
        <v>345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</row>
    <row r="3" spans="1:14" s="256" customFormat="1">
      <c r="A3" s="340" t="s">
        <v>52</v>
      </c>
      <c r="B3" s="340"/>
      <c r="C3" s="340" t="s">
        <v>53</v>
      </c>
      <c r="D3" s="340"/>
      <c r="E3" s="340" t="s">
        <v>274</v>
      </c>
      <c r="F3" s="340"/>
      <c r="G3" s="340" t="s">
        <v>269</v>
      </c>
      <c r="H3" s="340"/>
      <c r="I3" s="340"/>
      <c r="J3" s="340"/>
      <c r="K3" s="258"/>
      <c r="L3" s="340" t="s">
        <v>270</v>
      </c>
      <c r="M3" s="340" t="s">
        <v>275</v>
      </c>
    </row>
    <row r="4" spans="1:14" s="256" customFormat="1">
      <c r="A4" s="341"/>
      <c r="B4" s="341"/>
      <c r="C4" s="341"/>
      <c r="D4" s="341"/>
      <c r="E4" s="341"/>
      <c r="F4" s="341"/>
      <c r="G4" s="259" t="s">
        <v>271</v>
      </c>
      <c r="H4" s="259" t="s">
        <v>272</v>
      </c>
      <c r="I4" s="259" t="s">
        <v>273</v>
      </c>
      <c r="J4" s="259" t="s">
        <v>319</v>
      </c>
      <c r="K4" s="259" t="s">
        <v>320</v>
      </c>
      <c r="L4" s="341"/>
      <c r="M4" s="341"/>
    </row>
    <row r="5" spans="1:14" ht="63.75">
      <c r="A5" s="339" t="str">
        <f>'POA PD BO L1070'!A5</f>
        <v>1.</v>
      </c>
      <c r="B5" s="339" t="str">
        <f>'POA PD BO L1070'!B5</f>
        <v>Componente I. Mejoramiento de la calidad de los registros existentes</v>
      </c>
      <c r="C5" s="338" t="str">
        <f>'POA PD BO L1070'!A6</f>
        <v>1.1</v>
      </c>
      <c r="D5" s="338" t="str">
        <f>'POA PD BO L1070'!B6</f>
        <v>Sistema RUB implementado</v>
      </c>
      <c r="E5" s="343" t="str">
        <f>'POA PD BO L1070'!A7</f>
        <v>1.1.1</v>
      </c>
      <c r="F5" s="342" t="str">
        <f>'POA PD BO L1070'!B7</f>
        <v>Diseño conceptual y sistema informático finalizado</v>
      </c>
      <c r="G5" s="260" t="str">
        <f>'POA PD BO L1070'!A8</f>
        <v>1.1.1.1</v>
      </c>
      <c r="H5" s="261" t="str">
        <f>'POA PD BO L1070'!B8</f>
        <v>Contratación de consultor para el diseño técnico y conceptual, y propuesta de implementación del RUB con sus diferentes fases y  acompañamiento del diseño informático.</v>
      </c>
      <c r="I5" s="59"/>
      <c r="J5" s="262">
        <f>'PEP C '!I21</f>
        <v>0</v>
      </c>
      <c r="K5" s="262">
        <f>'POA PD BO L1070'!P8</f>
        <v>0</v>
      </c>
      <c r="L5" s="263"/>
      <c r="M5" s="263"/>
    </row>
    <row r="6" spans="1:14" ht="38.25">
      <c r="A6" s="339"/>
      <c r="B6" s="339"/>
      <c r="C6" s="338"/>
      <c r="D6" s="338"/>
      <c r="E6" s="343"/>
      <c r="F6" s="342"/>
      <c r="G6" s="260" t="str">
        <f>'POA PD BO L1070'!A9</f>
        <v>1.1.1.2</v>
      </c>
      <c r="H6" s="261" t="str">
        <f>'POA PD BO L1070'!B9</f>
        <v>Contratación de consultor para definición y construcción  del índice de focalización y el diseño de la ficha socioeconómica</v>
      </c>
      <c r="I6" s="59"/>
      <c r="J6" s="262">
        <f>'PEP C '!I22</f>
        <v>0</v>
      </c>
      <c r="K6" s="262">
        <f>'POA PD BO L1070'!P9</f>
        <v>0</v>
      </c>
      <c r="L6" s="263"/>
      <c r="M6" s="263"/>
    </row>
    <row r="7" spans="1:14" ht="38.25">
      <c r="A7" s="339"/>
      <c r="B7" s="339"/>
      <c r="C7" s="338"/>
      <c r="D7" s="338"/>
      <c r="E7" s="343"/>
      <c r="F7" s="342"/>
      <c r="G7" s="260" t="str">
        <f>'POA PD BO L1070'!A10</f>
        <v>1.1.1.3</v>
      </c>
      <c r="H7" s="261" t="str">
        <f>'POA PD BO L1070'!B10</f>
        <v xml:space="preserve">Contratación de empresa para el diseño, desarrollo y apoyo de implementación del sistema tecnológico  </v>
      </c>
      <c r="I7" s="59"/>
      <c r="J7" s="262">
        <f>'PEP C '!I23</f>
        <v>0</v>
      </c>
      <c r="K7" s="262">
        <f>'POA PD BO L1070'!P10</f>
        <v>0</v>
      </c>
      <c r="L7" s="263"/>
      <c r="M7" s="263"/>
    </row>
    <row r="8" spans="1:14" ht="38.25">
      <c r="A8" s="339"/>
      <c r="B8" s="339"/>
      <c r="C8" s="338"/>
      <c r="D8" s="338"/>
      <c r="E8" s="343"/>
      <c r="F8" s="342"/>
      <c r="G8" s="260" t="str">
        <f>'POA PD BO L1070'!A11</f>
        <v>1.1.1.4</v>
      </c>
      <c r="H8" s="261" t="str">
        <f>'POA PD BO L1070'!B11</f>
        <v>Adquisición de software de ingreso de datos y para calculo del índice desarrollado (confirmar si es correcto)</v>
      </c>
      <c r="I8" s="59"/>
      <c r="J8" s="262">
        <f>'PEP C '!I24</f>
        <v>0</v>
      </c>
      <c r="K8" s="262">
        <f>'POA PD BO L1070'!P11</f>
        <v>0</v>
      </c>
      <c r="L8" s="263"/>
      <c r="M8" s="263"/>
    </row>
    <row r="9" spans="1:14" ht="63.75">
      <c r="A9" s="339"/>
      <c r="B9" s="339"/>
      <c r="C9" s="338"/>
      <c r="D9" s="338"/>
      <c r="E9" s="264" t="str">
        <f>'POA PD BO L1070'!A12</f>
        <v>1.1.2</v>
      </c>
      <c r="F9" s="265" t="str">
        <f>'POA PD BO L1070'!B12</f>
        <v>Marco jurídico, normativo e institucional elaborado y convenios  para intercambio y uso de datos con programas firmados</v>
      </c>
      <c r="G9" s="59" t="str">
        <f>'POA PD BO L1070'!A13</f>
        <v>1.1.2.1</v>
      </c>
      <c r="H9" s="261" t="str">
        <f>'POA PD BO L1070'!B13</f>
        <v>Contratación de un abogado para el diagnóstico jurídico, elaboración de normativa (borrador de decretos, y borradores de convenios interinstitucionales</v>
      </c>
      <c r="I9" s="59"/>
      <c r="J9" s="262">
        <f>'PEP C '!I26</f>
        <v>0</v>
      </c>
      <c r="K9" s="262">
        <f>'POA PD BO L1070'!P13</f>
        <v>0</v>
      </c>
      <c r="L9" s="263"/>
      <c r="M9" s="263"/>
    </row>
    <row r="10" spans="1:14" ht="25.5">
      <c r="A10" s="339"/>
      <c r="B10" s="339"/>
      <c r="C10" s="338"/>
      <c r="D10" s="338"/>
      <c r="E10" s="343" t="str">
        <f>'POA PD BO L1070'!A14</f>
        <v>1.1.3</v>
      </c>
      <c r="F10" s="342" t="str">
        <f>'POA PD BO L1070'!B14</f>
        <v>Equipamiento (hardware, software, infraestructura de comunicación) adquirido</v>
      </c>
      <c r="G10" s="58" t="str">
        <f>'POA PD BO L1070'!A15</f>
        <v>1.1.3.1</v>
      </c>
      <c r="H10" s="261" t="str">
        <f>'POA PD BO L1070'!B15</f>
        <v>Adquisición de bienes y servicios I (hardware, software y otros)</v>
      </c>
      <c r="I10" s="58"/>
      <c r="J10" s="266">
        <f>'PEP C '!I28</f>
        <v>0</v>
      </c>
      <c r="K10" s="266">
        <f>'POA PD BO L1070'!P15</f>
        <v>0</v>
      </c>
      <c r="L10" s="263"/>
      <c r="M10" s="263"/>
    </row>
    <row r="11" spans="1:14" ht="51">
      <c r="A11" s="339"/>
      <c r="B11" s="339"/>
      <c r="C11" s="338"/>
      <c r="D11" s="338"/>
      <c r="E11" s="343"/>
      <c r="F11" s="342"/>
      <c r="G11" s="58" t="str">
        <f>'POA PD BO L1070'!A16</f>
        <v>1.1.3.2</v>
      </c>
      <c r="H11" s="261" t="str">
        <f>'POA PD BO L1070'!B16</f>
        <v>Adquisición de bienes y servicios II (hardware, software y otros)</v>
      </c>
      <c r="I11" s="58">
        <v>1</v>
      </c>
      <c r="J11" s="266">
        <f>'PEP C '!I29</f>
        <v>500000</v>
      </c>
      <c r="K11" s="266">
        <v>500000</v>
      </c>
      <c r="L11" s="263" t="s">
        <v>281</v>
      </c>
      <c r="M11" s="263" t="s">
        <v>281</v>
      </c>
    </row>
    <row r="12" spans="1:14" ht="38.25">
      <c r="A12" s="339"/>
      <c r="B12" s="339"/>
      <c r="C12" s="338"/>
      <c r="D12" s="338"/>
      <c r="E12" s="264" t="str">
        <f>'POA PD BO L1070'!A17</f>
        <v>1.1.4</v>
      </c>
      <c r="F12" s="265" t="str">
        <f>'POA PD BO L1070'!B17</f>
        <v>Base de datos integrada con información existente en los programas seleccionados</v>
      </c>
      <c r="G12" s="58" t="str">
        <f>'POA PD BO L1070'!A18</f>
        <v>1.1.4.1</v>
      </c>
      <c r="H12" s="261" t="str">
        <f>'POA PD BO L1070'!B18</f>
        <v>Unificación de base de datos de programas seleccionados existentes</v>
      </c>
      <c r="I12" s="58"/>
      <c r="J12" s="266">
        <f>'PEP C '!I31</f>
        <v>0</v>
      </c>
      <c r="K12" s="266">
        <f>'POA PD BO L1070'!P18</f>
        <v>0</v>
      </c>
      <c r="L12" s="263"/>
      <c r="M12" s="263"/>
    </row>
    <row r="13" spans="1:14">
      <c r="A13" s="339"/>
      <c r="B13" s="339"/>
      <c r="C13" s="338"/>
      <c r="D13" s="338"/>
      <c r="E13" s="343" t="str">
        <f>'POA PD BO L1070'!A19</f>
        <v>1.1.5</v>
      </c>
      <c r="F13" s="342" t="str">
        <f>'POA PD BO L1070'!B19</f>
        <v xml:space="preserve">Seguimiento al diseño RUB efectuado por UDAPE </v>
      </c>
      <c r="G13" s="58" t="str">
        <f>'POA PD BO L1070'!A20</f>
        <v>1.1.5.1</v>
      </c>
      <c r="H13" s="261" t="str">
        <f>'POA PD BO L1070'!B20</f>
        <v xml:space="preserve">Contratación de un Coordinador </v>
      </c>
      <c r="I13" s="58"/>
      <c r="J13" s="266">
        <f>'PEP C '!I33</f>
        <v>0</v>
      </c>
      <c r="K13" s="266">
        <f>'POA PD BO L1070'!P20</f>
        <v>0</v>
      </c>
      <c r="L13" s="263"/>
      <c r="M13" s="263"/>
    </row>
    <row r="14" spans="1:14">
      <c r="A14" s="339"/>
      <c r="B14" s="339"/>
      <c r="C14" s="338"/>
      <c r="D14" s="338"/>
      <c r="E14" s="343"/>
      <c r="F14" s="342"/>
      <c r="G14" s="58" t="str">
        <f>'POA PD BO L1070'!A21</f>
        <v>1.1.5.2</v>
      </c>
      <c r="H14" s="261" t="str">
        <f>'POA PD BO L1070'!B21</f>
        <v xml:space="preserve">Viajes al exterior </v>
      </c>
      <c r="I14" s="58"/>
      <c r="J14" s="266">
        <f>'PEP C '!I34</f>
        <v>0</v>
      </c>
      <c r="K14" s="266">
        <f>'POA PD BO L1070'!P21</f>
        <v>0</v>
      </c>
      <c r="L14" s="263"/>
      <c r="M14" s="263"/>
    </row>
    <row r="15" spans="1:14" ht="38.25">
      <c r="A15" s="339"/>
      <c r="B15" s="339"/>
      <c r="C15" s="338"/>
      <c r="D15" s="338"/>
      <c r="E15" s="343"/>
      <c r="F15" s="342"/>
      <c r="G15" s="58" t="str">
        <f>'POA PD BO L1070'!A22</f>
        <v>1.1.5.3</v>
      </c>
      <c r="H15" s="261" t="str">
        <f>'POA PD BO L1070'!B22</f>
        <v>Contratación de un Especialista Administrativo Financiero  para cumplimiento de condiciones previas</v>
      </c>
      <c r="I15" s="58"/>
      <c r="J15" s="266">
        <f>'PEP C '!I35</f>
        <v>0</v>
      </c>
      <c r="K15" s="266">
        <f>'POA PD BO L1070'!P22</f>
        <v>0</v>
      </c>
      <c r="L15" s="263"/>
      <c r="M15" s="263"/>
    </row>
    <row r="16" spans="1:14" ht="38.25">
      <c r="A16" s="339"/>
      <c r="B16" s="339"/>
      <c r="C16" s="338" t="str">
        <f>'POA PD BO L1070'!A23</f>
        <v>1.2</v>
      </c>
      <c r="D16" s="338" t="str">
        <f>'POA PD BO L1070'!B23</f>
        <v>Personal de programas sociales capacitado</v>
      </c>
      <c r="E16" s="264" t="str">
        <f>'POA PD BO L1070'!A24</f>
        <v>1.2.1.</v>
      </c>
      <c r="F16" s="265" t="str">
        <f>'POA PD BO L1070'!B24</f>
        <v xml:space="preserve">Estrategia de Sociabilización elaborada </v>
      </c>
      <c r="G16" s="260" t="str">
        <f>'POA PD BO L1070'!A25</f>
        <v>1.2.1.1</v>
      </c>
      <c r="H16" s="261" t="str">
        <f>'POA PD BO L1070'!B25</f>
        <v>Contratación de un consultor para la realización de estrategia de sociabilización</v>
      </c>
      <c r="I16" s="58"/>
      <c r="J16" s="266">
        <f>'PEP C '!I38</f>
        <v>0</v>
      </c>
      <c r="K16" s="266">
        <f>'POA PD BO L1070'!P25</f>
        <v>0</v>
      </c>
      <c r="L16" s="263"/>
      <c r="M16" s="263"/>
    </row>
    <row r="17" spans="1:13" ht="38.25">
      <c r="A17" s="339"/>
      <c r="B17" s="339"/>
      <c r="C17" s="338"/>
      <c r="D17" s="338"/>
      <c r="E17" s="343" t="str">
        <f>'POA PD BO L1070'!A26</f>
        <v>1.2.2.</v>
      </c>
      <c r="F17" s="342" t="str">
        <f>'POA PD BO L1070'!B26</f>
        <v>Estrategia de sociabilización implementada</v>
      </c>
      <c r="G17" s="260" t="str">
        <f>'POA PD BO L1070'!A27</f>
        <v>1.2.2.1</v>
      </c>
      <c r="H17" s="261" t="str">
        <f>'POA PD BO L1070'!B27</f>
        <v>Contratación de consultor para el diseño del material didáctico y curricular - Fase 1</v>
      </c>
      <c r="I17" s="58">
        <v>1</v>
      </c>
      <c r="J17" s="266">
        <f>'PEP C '!I40</f>
        <v>20000</v>
      </c>
      <c r="K17" s="266">
        <f>'POA PD BO L1070'!P27</f>
        <v>15000</v>
      </c>
      <c r="L17" s="345" t="str">
        <f>F17</f>
        <v>Estrategia de sociabilización implementada</v>
      </c>
      <c r="M17" s="344" t="s">
        <v>282</v>
      </c>
    </row>
    <row r="18" spans="1:13" ht="38.25">
      <c r="A18" s="339"/>
      <c r="B18" s="339"/>
      <c r="C18" s="338"/>
      <c r="D18" s="338"/>
      <c r="E18" s="343"/>
      <c r="F18" s="342"/>
      <c r="G18" s="260" t="str">
        <f>'POA PD BO L1070'!A28</f>
        <v>1.2.2.2</v>
      </c>
      <c r="H18" s="261" t="str">
        <f>'POA PD BO L1070'!B28</f>
        <v>Contratación de consultor para el diseño del material didáctico y curricular - Fase 2</v>
      </c>
      <c r="I18" s="58">
        <v>1</v>
      </c>
      <c r="J18" s="266">
        <f>'PEP C '!I41</f>
        <v>5000</v>
      </c>
      <c r="K18" s="266">
        <f>'POA PD BO L1070'!P28</f>
        <v>0</v>
      </c>
      <c r="L18" s="344"/>
      <c r="M18" s="344"/>
    </row>
    <row r="19" spans="1:13" ht="51">
      <c r="A19" s="339"/>
      <c r="B19" s="339"/>
      <c r="C19" s="338"/>
      <c r="D19" s="338"/>
      <c r="E19" s="343"/>
      <c r="F19" s="342"/>
      <c r="G19" s="260" t="str">
        <f>'POA PD BO L1070'!A29</f>
        <v>1.2.2.3</v>
      </c>
      <c r="H19" s="261" t="str">
        <f>'POA PD BO L1070'!B29</f>
        <v>Contratación de servicios de no consultoría para la publicación/reproducción del material didáctico</v>
      </c>
      <c r="I19" s="58">
        <v>1</v>
      </c>
      <c r="J19" s="266">
        <f>'PEP C '!I42</f>
        <v>150000</v>
      </c>
      <c r="K19" s="266">
        <f>'POA PD BO L1070'!P29</f>
        <v>0</v>
      </c>
      <c r="L19" s="344"/>
      <c r="M19" s="344"/>
    </row>
    <row r="20" spans="1:13" ht="25.5">
      <c r="A20" s="339"/>
      <c r="B20" s="339"/>
      <c r="C20" s="338"/>
      <c r="D20" s="338"/>
      <c r="E20" s="343"/>
      <c r="F20" s="342"/>
      <c r="G20" s="260" t="str">
        <f>'POA PD BO L1070'!A30</f>
        <v>1.2.2.4</v>
      </c>
      <c r="H20" s="261" t="str">
        <f>'POA PD BO L1070'!B30</f>
        <v>Contratación de una firma para organización y logística de eventos</v>
      </c>
      <c r="I20" s="58">
        <v>1</v>
      </c>
      <c r="J20" s="266">
        <f>'PEP C '!I43</f>
        <v>24000</v>
      </c>
      <c r="K20" s="266">
        <f>'POA PD BO L1070'!P30</f>
        <v>3130.434782608696</v>
      </c>
      <c r="L20" s="344"/>
      <c r="M20" s="344"/>
    </row>
    <row r="21" spans="1:13" ht="25.5">
      <c r="A21" s="339"/>
      <c r="B21" s="339"/>
      <c r="C21" s="338"/>
      <c r="D21" s="338"/>
      <c r="E21" s="343"/>
      <c r="F21" s="342"/>
      <c r="G21" s="260" t="str">
        <f>'POA PD BO L1070'!A31</f>
        <v>1.2.2.5</v>
      </c>
      <c r="H21" s="261" t="str">
        <f>'POA PD BO L1070'!B31</f>
        <v>Participación del MPD en eventos de socialización</v>
      </c>
      <c r="I21" s="58">
        <v>1</v>
      </c>
      <c r="J21" s="266">
        <f>'PEP C '!I44</f>
        <v>12000</v>
      </c>
      <c r="K21" s="266">
        <f>'POA PD BO L1070'!P31</f>
        <v>1565.217391304348</v>
      </c>
      <c r="L21" s="344"/>
      <c r="M21" s="344"/>
    </row>
    <row r="22" spans="1:13" ht="25.5" customHeight="1">
      <c r="A22" s="337">
        <f>'POA PD BO L1070'!A32</f>
        <v>2</v>
      </c>
      <c r="B22" s="337" t="str">
        <f>'POA PD BO L1070'!B32</f>
        <v>Componente II: Ampliación de la cobertura del RUB</v>
      </c>
      <c r="C22" s="346" t="str">
        <f>'POA PD BO L1070'!A33</f>
        <v>2.1</v>
      </c>
      <c r="D22" s="346" t="str">
        <f>'POA PD BO L1070'!B33</f>
        <v>Censo de potenciales beneficiarios realizado en áreas urbanas priorizadas</v>
      </c>
      <c r="E22" s="343" t="str">
        <f>'POA PD BO L1070'!A34</f>
        <v>2.1.1</v>
      </c>
      <c r="F22" s="342" t="str">
        <f>'POA PD BO L1070'!B34</f>
        <v>Mapeo de pobreza en base a CNCV y ENH realizado</v>
      </c>
      <c r="G22" s="260" t="str">
        <f>'POA PD BO L1070'!A35</f>
        <v>2.1.1.1</v>
      </c>
      <c r="H22" s="261" t="str">
        <f>'POA PD BO L1070'!B35</f>
        <v xml:space="preserve">Elaboración del mapa de pobreza por parte de UDAPE en coordinación con el INE </v>
      </c>
      <c r="I22" s="260"/>
      <c r="J22" s="262">
        <f>'PEP C '!I48</f>
        <v>0</v>
      </c>
      <c r="K22" s="262">
        <f>'POA PD BO L1070'!P35</f>
        <v>0</v>
      </c>
      <c r="L22" s="267"/>
      <c r="M22" s="267"/>
    </row>
    <row r="23" spans="1:13" ht="38.25">
      <c r="A23" s="337"/>
      <c r="B23" s="337"/>
      <c r="C23" s="347"/>
      <c r="D23" s="347"/>
      <c r="E23" s="343"/>
      <c r="F23" s="342"/>
      <c r="G23" s="260" t="str">
        <f>'POA PD BO L1070'!A36</f>
        <v>2.1.1.2</v>
      </c>
      <c r="H23" s="261" t="str">
        <f>'POA PD BO L1070'!B36</f>
        <v>Definición geográfica por parte de la UCP de las áreas de intervención  para disminuir errores del censo 2001</v>
      </c>
      <c r="I23" s="260"/>
      <c r="J23" s="262">
        <f>'PEP C '!I49</f>
        <v>0</v>
      </c>
      <c r="K23" s="262">
        <f>'POA PD BO L1070'!P36</f>
        <v>0</v>
      </c>
      <c r="L23" s="267"/>
      <c r="M23" s="267"/>
    </row>
    <row r="24" spans="1:13" ht="127.5">
      <c r="A24" s="337"/>
      <c r="B24" s="337"/>
      <c r="C24" s="347"/>
      <c r="D24" s="347"/>
      <c r="E24" s="264" t="str">
        <f>'POA PD BO L1070'!A37</f>
        <v>2.1.2</v>
      </c>
      <c r="F24" s="265" t="str">
        <f>'POA PD BO L1070'!B37</f>
        <v>Diseño censo finalizado (plan operativo para el levantamiento de la operación)</v>
      </c>
      <c r="G24" s="260" t="str">
        <f>'POA PD BO L1070'!A38</f>
        <v>2.1.2.1</v>
      </c>
      <c r="H24" s="261" t="str">
        <f>'POA PD BO L1070'!B38</f>
        <v xml:space="preserve">Contratación de una firma para el  desarrollo y planificación de la Estrategia Operativa para la ejecución del CENSO,  Manuales de encuestador, supervisor, digitador etc. elaborados y reproducidos, Procedimientos/reglamentos de mantenimiento y actualización de base de datos definido,  Diseño y realización de la capacitación certificada de encuestadores, digitadores etc. </v>
      </c>
      <c r="I24" s="260">
        <v>1</v>
      </c>
      <c r="J24" s="262">
        <f>'PEP C '!I51</f>
        <v>150000</v>
      </c>
      <c r="K24" s="262">
        <f>'POA PD BO L1070'!P38</f>
        <v>0</v>
      </c>
      <c r="L24" s="267" t="s">
        <v>283</v>
      </c>
      <c r="M24" s="267" t="str">
        <f>L24</f>
        <v>Diseño censo finalizado</v>
      </c>
    </row>
    <row r="25" spans="1:13" ht="38.25">
      <c r="A25" s="337"/>
      <c r="B25" s="337"/>
      <c r="C25" s="347"/>
      <c r="D25" s="347"/>
      <c r="E25" s="264" t="str">
        <f>'POA PD BO L1070'!A39</f>
        <v>2.1.3</v>
      </c>
      <c r="F25" s="265" t="str">
        <f>'POA PD BO L1070'!B39</f>
        <v>Normativa de administración del RUB implementada (apoyo técnico legal UCP)</v>
      </c>
      <c r="G25" s="260" t="str">
        <f>'POA PD BO L1070'!A40</f>
        <v>2.1.3.1</v>
      </c>
      <c r="H25" s="261" t="str">
        <f>'POA PD BO L1070'!B40</f>
        <v>Consultoría Normativa de administración del RUB</v>
      </c>
      <c r="I25" s="260">
        <v>1</v>
      </c>
      <c r="J25" s="262">
        <f>'PEP C '!I53</f>
        <v>54000</v>
      </c>
      <c r="K25" s="262">
        <f>'POA PD BO L1070'!P40</f>
        <v>7297.2972972972966</v>
      </c>
      <c r="L25" s="267" t="s">
        <v>284</v>
      </c>
      <c r="M25" s="267" t="s">
        <v>285</v>
      </c>
    </row>
    <row r="26" spans="1:13" ht="38.25">
      <c r="A26" s="337"/>
      <c r="B26" s="337"/>
      <c r="C26" s="348"/>
      <c r="D26" s="348"/>
      <c r="E26" s="287" t="str">
        <f>'POA PD BO L1070'!A41</f>
        <v>2.1.4</v>
      </c>
      <c r="F26" s="287" t="str">
        <f>'POA PD BO L1070'!B41</f>
        <v>Desarrollo del operativo censal hasta la entrega de la base de datos al MPD</v>
      </c>
      <c r="G26" s="261" t="str">
        <f>'POA PD BO L1070'!A42</f>
        <v>2.1.4.1</v>
      </c>
      <c r="H26" s="261" t="str">
        <f>'POA PD BO L1070'!B42</f>
        <v>Contratación de firma para el Desarrollo del operativo censal hasta la entrega de la base de datos al MPD</v>
      </c>
      <c r="I26" s="260">
        <v>1</v>
      </c>
      <c r="J26" s="262">
        <f>'PEP C '!F54</f>
        <v>3000000.0000000005</v>
      </c>
      <c r="K26" s="262">
        <f>'POA PD BO L1070'!P17</f>
        <v>0</v>
      </c>
      <c r="L26" s="267" t="s">
        <v>286</v>
      </c>
      <c r="M26" s="267" t="s">
        <v>285</v>
      </c>
    </row>
    <row r="27" spans="1:13" ht="38.25">
      <c r="A27" s="337"/>
      <c r="B27" s="337"/>
      <c r="C27" s="268" t="str">
        <f>'POA PD BO L1070'!A43</f>
        <v>2.2</v>
      </c>
      <c r="D27" s="268" t="str">
        <f>'POA PD BO L1070'!B43</f>
        <v>Registro por demanda diseñado</v>
      </c>
      <c r="E27" s="286" t="str">
        <f>'POA PD BO L1070'!A44</f>
        <v>2.2.1</v>
      </c>
      <c r="F27" s="287" t="str">
        <f>'POA PD BO L1070'!B44</f>
        <v>Realización de estrategia de sociabilización</v>
      </c>
      <c r="G27" s="260" t="str">
        <f>'POA PD BO L1070'!A45</f>
        <v>2.2.1.1</v>
      </c>
      <c r="H27" s="261" t="str">
        <f>'POA PD BO L1070'!B45</f>
        <v>Contratación de un consultor para la realización de estrategia de sociabilización</v>
      </c>
      <c r="I27" s="260">
        <v>1</v>
      </c>
      <c r="J27" s="262">
        <f>'PEP C '!I58</f>
        <v>12000</v>
      </c>
      <c r="K27" s="262">
        <v>0</v>
      </c>
      <c r="L27" s="267" t="s">
        <v>343</v>
      </c>
      <c r="M27" s="267" t="s">
        <v>285</v>
      </c>
    </row>
    <row r="28" spans="1:13" ht="76.5">
      <c r="A28" s="337"/>
      <c r="B28" s="337"/>
      <c r="C28" s="268" t="str">
        <f>'POA PD BO L1070'!A46</f>
        <v>2.3</v>
      </c>
      <c r="D28" s="268" t="str">
        <f>'POA PD BO L1070'!B46</f>
        <v>Diseño complementario para el mantenimiento y actualización del RUB</v>
      </c>
      <c r="E28" s="264" t="str">
        <f>'POA PD BO L1070'!A47</f>
        <v>2.3.1</v>
      </c>
      <c r="F28" s="265" t="str">
        <f>'POA PD BO L1070'!B47</f>
        <v>Diseño complementario para el mantenimiento y actualización del RUB</v>
      </c>
      <c r="G28" s="260" t="str">
        <f>'POA PD BO L1070'!A48</f>
        <v>2.3.1.1</v>
      </c>
      <c r="H28" s="261" t="str">
        <f>'POA PD BO L1070'!B48</f>
        <v>Contratación de un Consultor para realizar el diseño complementario para el mantenimiento y actualización del RUB</v>
      </c>
      <c r="I28" s="260">
        <v>1</v>
      </c>
      <c r="J28" s="262">
        <f>'PEP C '!I61</f>
        <v>12000</v>
      </c>
      <c r="K28" s="262">
        <f>'POA PD BO L1070'!P48</f>
        <v>6000</v>
      </c>
      <c r="L28" s="267" t="s">
        <v>287</v>
      </c>
      <c r="M28" s="267" t="s">
        <v>285</v>
      </c>
    </row>
    <row r="29" spans="1:13" ht="76.5">
      <c r="A29" s="337">
        <f>'POA PD BO L1070'!A49</f>
        <v>3</v>
      </c>
      <c r="B29" s="337" t="str">
        <f>'POA PD BO L1070'!B49</f>
        <v>Administración, Evaluación y Auditoria</v>
      </c>
      <c r="C29" s="268" t="str">
        <f>'POA PD BO L1070'!A50</f>
        <v>3.1</v>
      </c>
      <c r="D29" s="268" t="str">
        <f>'POA PD BO L1070'!B50</f>
        <v>Fortalecimiento institucional (personal RUB en MPD, mobiliario, equipos)</v>
      </c>
      <c r="E29" s="264" t="str">
        <f>'POA PD BO L1070'!A51</f>
        <v>3.1.1</v>
      </c>
      <c r="F29" s="265" t="str">
        <f>'POA PD BO L1070'!B51</f>
        <v>Equipo UCP</v>
      </c>
      <c r="G29" s="260" t="str">
        <f>'POA PD BO L1070'!A52</f>
        <v>3.1.1.1</v>
      </c>
      <c r="H29" s="261" t="str">
        <f>'POA PD BO L1070'!B52</f>
        <v>Contratación de Consultores</v>
      </c>
      <c r="I29" s="260">
        <v>1</v>
      </c>
      <c r="J29" s="262">
        <f>'PEP C '!I65</f>
        <v>450000</v>
      </c>
      <c r="K29" s="262">
        <f>'POA PD BO L1070'!P52</f>
        <v>75000</v>
      </c>
      <c r="L29" s="267" t="s">
        <v>288</v>
      </c>
      <c r="M29" s="267" t="s">
        <v>288</v>
      </c>
    </row>
    <row r="30" spans="1:13" ht="51">
      <c r="A30" s="337"/>
      <c r="B30" s="337"/>
      <c r="C30" s="338" t="str">
        <f>'POA PD BO L1070'!A60</f>
        <v>3.2</v>
      </c>
      <c r="D30" s="338" t="str">
        <f>'POA PD BO L1070'!B60</f>
        <v xml:space="preserve">Evaluación del Programa </v>
      </c>
      <c r="E30" s="343" t="str">
        <f>'POA PD BO L1070'!A61</f>
        <v>3.2.1</v>
      </c>
      <c r="F30" s="342" t="str">
        <f>'POA PD BO L1070'!B61</f>
        <v xml:space="preserve">Evaluación del programa (metodología reflexiva) </v>
      </c>
      <c r="G30" s="260" t="str">
        <f>'POA PD BO L1070'!A62</f>
        <v>3.2.1.1</v>
      </c>
      <c r="H30" s="261" t="str">
        <f>'POA PD BO L1070'!B62</f>
        <v>Contratación de un Consultores</v>
      </c>
      <c r="I30" s="260">
        <v>1</v>
      </c>
      <c r="J30" s="262">
        <f>'PEP C '!I75</f>
        <v>15000</v>
      </c>
      <c r="K30" s="262">
        <f>'POA PD BO L1070'!P62</f>
        <v>15000</v>
      </c>
      <c r="L30" s="269" t="s">
        <v>293</v>
      </c>
      <c r="M30" s="269" t="s">
        <v>293</v>
      </c>
    </row>
    <row r="31" spans="1:13" ht="51">
      <c r="A31" s="337"/>
      <c r="B31" s="337"/>
      <c r="C31" s="338"/>
      <c r="D31" s="338"/>
      <c r="E31" s="343"/>
      <c r="F31" s="342"/>
      <c r="G31" s="260" t="str">
        <f>'POA PD BO L1070'!A63</f>
        <v>3.2.1.2</v>
      </c>
      <c r="H31" s="261" t="str">
        <f>'POA PD BO L1070'!B63</f>
        <v>Contratación de un Consultores</v>
      </c>
      <c r="I31" s="260">
        <v>1</v>
      </c>
      <c r="J31" s="262">
        <f>'PEP C '!I76</f>
        <v>15000</v>
      </c>
      <c r="K31" s="262">
        <f>'POA PD BO L1070'!P63</f>
        <v>0</v>
      </c>
      <c r="L31" s="269" t="s">
        <v>292</v>
      </c>
      <c r="M31" s="267" t="s">
        <v>285</v>
      </c>
    </row>
    <row r="32" spans="1:13" ht="51">
      <c r="A32" s="337"/>
      <c r="B32" s="337"/>
      <c r="C32" s="338"/>
      <c r="D32" s="338"/>
      <c r="E32" s="264" t="str">
        <f>'POA PD BO L1070'!A64</f>
        <v>3.2.2</v>
      </c>
      <c r="F32" s="265" t="str">
        <f>'POA PD BO L1070'!B64</f>
        <v>Evaluación de procesos operativos de la implementación del Programa</v>
      </c>
      <c r="G32" s="260" t="str">
        <f>'POA PD BO L1070'!A65</f>
        <v>3.2.2.1</v>
      </c>
      <c r="H32" s="261" t="str">
        <f>'POA PD BO L1070'!B65</f>
        <v>Contratación de un Consultor</v>
      </c>
      <c r="I32" s="260">
        <v>1</v>
      </c>
      <c r="J32" s="262">
        <f>'PEP C '!I78</f>
        <v>10000</v>
      </c>
      <c r="K32" s="262">
        <f>'POA PD BO L1070'!P65</f>
        <v>0</v>
      </c>
      <c r="L32" s="267" t="s">
        <v>289</v>
      </c>
      <c r="M32" s="267" t="s">
        <v>285</v>
      </c>
    </row>
    <row r="33" spans="1:13" ht="51">
      <c r="A33" s="337"/>
      <c r="B33" s="337"/>
      <c r="C33" s="338"/>
      <c r="D33" s="338"/>
      <c r="E33" s="264" t="str">
        <f>'POA PD BO L1070'!A66</f>
        <v>3.2.3</v>
      </c>
      <c r="F33" s="265" t="str">
        <f>'POA PD BO L1070'!B66</f>
        <v>Evaluación costo-beneficio al inicio y final del Programa</v>
      </c>
      <c r="G33" s="260" t="str">
        <f>'POA PD BO L1070'!A67</f>
        <v>3.2.3.1</v>
      </c>
      <c r="H33" s="261" t="str">
        <f>'POA PD BO L1070'!B67</f>
        <v>Contratación de un Consultor</v>
      </c>
      <c r="I33" s="260">
        <v>1</v>
      </c>
      <c r="J33" s="262">
        <f>'PEP C '!I80</f>
        <v>10000</v>
      </c>
      <c r="K33" s="262">
        <f>'POA PD BO L1070'!P67</f>
        <v>0</v>
      </c>
      <c r="L33" s="267" t="s">
        <v>290</v>
      </c>
      <c r="M33" s="267" t="s">
        <v>285</v>
      </c>
    </row>
    <row r="34" spans="1:13" ht="25.5">
      <c r="A34" s="337"/>
      <c r="B34" s="337"/>
      <c r="C34" s="268" t="str">
        <f>'POA PD BO L1070'!A68</f>
        <v>3.3</v>
      </c>
      <c r="D34" s="268" t="str">
        <f>'POA PD BO L1070'!B68</f>
        <v>Auditoria financiera</v>
      </c>
      <c r="E34" s="264" t="str">
        <f>'POA PD BO L1070'!A69</f>
        <v>3.3.1</v>
      </c>
      <c r="F34" s="265" t="str">
        <f>'POA PD BO L1070'!B69</f>
        <v>Contratación de una firma de Auditores independientes</v>
      </c>
      <c r="G34" s="260" t="str">
        <f>'POA PD BO L1070'!A70</f>
        <v>3.3.1.1</v>
      </c>
      <c r="H34" s="261" t="str">
        <f>'POA PD BO L1070'!B70</f>
        <v>Contratación de un Consultor</v>
      </c>
      <c r="I34" s="260">
        <v>1</v>
      </c>
      <c r="J34" s="262">
        <f>'PEP C '!I83</f>
        <v>32000</v>
      </c>
      <c r="K34" s="262">
        <f>'POA PD BO L1070'!P70</f>
        <v>727.27272727272725</v>
      </c>
      <c r="L34" s="267" t="s">
        <v>291</v>
      </c>
      <c r="M34" s="267" t="s">
        <v>285</v>
      </c>
    </row>
    <row r="35" spans="1:13">
      <c r="A35" s="270">
        <f>'POA PD BO L1070'!A71</f>
        <v>4</v>
      </c>
      <c r="B35" s="270" t="str">
        <f>'POA PD BO L1070'!B71</f>
        <v>Imprevistos</v>
      </c>
      <c r="C35" s="268" t="str">
        <f>'POA PD BO L1070'!A72</f>
        <v>4.1</v>
      </c>
      <c r="D35" s="268" t="str">
        <f>'POA PD BO L1070'!B72</f>
        <v xml:space="preserve">Imprevistos </v>
      </c>
      <c r="E35" s="264" t="str">
        <f>'POA PD BO L1070'!A73</f>
        <v>4.1.1.</v>
      </c>
      <c r="F35" s="265" t="str">
        <f>'POA PD BO L1070'!B73</f>
        <v>Imprevistos</v>
      </c>
      <c r="G35" s="260" t="str">
        <f>'POA PD BO L1070'!A73</f>
        <v>4.1.1.</v>
      </c>
      <c r="H35" s="261" t="str">
        <f>'POA PD BO L1070'!B73</f>
        <v>Imprevistos</v>
      </c>
      <c r="I35" s="260"/>
      <c r="J35" s="262">
        <f>'PEP C '!F86</f>
        <v>529000</v>
      </c>
      <c r="K35" s="262">
        <f>'POA PD BO L1070'!P73</f>
        <v>12022.727272727272</v>
      </c>
      <c r="L35" s="267"/>
      <c r="M35" s="267"/>
    </row>
    <row r="36" spans="1:13">
      <c r="A36" s="271"/>
      <c r="B36" s="271"/>
      <c r="C36" s="271"/>
      <c r="D36" s="271"/>
      <c r="E36" s="272"/>
      <c r="F36" s="271"/>
      <c r="G36" s="272"/>
      <c r="H36" s="271"/>
      <c r="I36" s="272"/>
      <c r="J36" s="273">
        <f>SUM(J5:J35)</f>
        <v>5000000</v>
      </c>
      <c r="K36" s="273">
        <f>SUM(K5:K35)</f>
        <v>635742.94947121036</v>
      </c>
      <c r="L36" s="274"/>
      <c r="M36" s="274"/>
    </row>
    <row r="38" spans="1:13">
      <c r="K38" s="275"/>
    </row>
  </sheetData>
  <mergeCells count="35">
    <mergeCell ref="A1:N1"/>
    <mergeCell ref="E13:E15"/>
    <mergeCell ref="L17:L21"/>
    <mergeCell ref="B29:B34"/>
    <mergeCell ref="F30:F31"/>
    <mergeCell ref="E30:E31"/>
    <mergeCell ref="F22:F23"/>
    <mergeCell ref="E22:E23"/>
    <mergeCell ref="D22:D26"/>
    <mergeCell ref="C22:C26"/>
    <mergeCell ref="L3:L4"/>
    <mergeCell ref="M3:M4"/>
    <mergeCell ref="F5:F8"/>
    <mergeCell ref="E3:F4"/>
    <mergeCell ref="A3:B4"/>
    <mergeCell ref="C3:D4"/>
    <mergeCell ref="E5:E8"/>
    <mergeCell ref="A5:A21"/>
    <mergeCell ref="M17:M21"/>
    <mergeCell ref="G3:J3"/>
    <mergeCell ref="F10:F11"/>
    <mergeCell ref="E10:E11"/>
    <mergeCell ref="F17:F21"/>
    <mergeCell ref="E17:E21"/>
    <mergeCell ref="F13:F15"/>
    <mergeCell ref="A29:A34"/>
    <mergeCell ref="D16:D21"/>
    <mergeCell ref="C16:C21"/>
    <mergeCell ref="B5:B21"/>
    <mergeCell ref="D5:D15"/>
    <mergeCell ref="C5:C15"/>
    <mergeCell ref="B22:B28"/>
    <mergeCell ref="A22:A28"/>
    <mergeCell ref="D30:D33"/>
    <mergeCell ref="C30:C33"/>
  </mergeCells>
  <printOptions horizontalCentered="1"/>
  <pageMargins left="0.70866141732283505" right="0.70866141732283505" top="0.74803149606299202" bottom="0.74803149606299202" header="0.31496062992126" footer="0.31496062992126"/>
  <pageSetup scale="60" orientation="landscape" r:id="rId1"/>
  <headerFooter>
    <oddHeader>&amp;R
(BO-L1070)
Página &amp;P de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FF"/>
  </sheetPr>
  <dimension ref="A1:X76"/>
  <sheetViews>
    <sheetView showGridLines="0" zoomScale="90" zoomScaleNormal="90" workbookViewId="0">
      <pane ySplit="4" topLeftCell="A5" activePane="bottomLeft" state="frozen"/>
      <selection pane="bottomLeft" activeCell="B52" sqref="B52"/>
    </sheetView>
  </sheetViews>
  <sheetFormatPr defaultColWidth="11.42578125" defaultRowHeight="12.75" customHeight="1" outlineLevelRow="1"/>
  <cols>
    <col min="1" max="1" width="7.85546875" style="154" customWidth="1"/>
    <col min="2" max="2" width="44.5703125" style="120" customWidth="1"/>
    <col min="3" max="3" width="8.7109375" style="162" customWidth="1"/>
    <col min="4" max="4" width="8.28515625" style="162" customWidth="1"/>
    <col min="5" max="5" width="12.5703125" style="164" bestFit="1" customWidth="1"/>
    <col min="6" max="6" width="10" style="162" customWidth="1"/>
    <col min="7" max="7" width="8.28515625" style="228" customWidth="1"/>
    <col min="8" max="8" width="9.28515625" style="246" bestFit="1" customWidth="1"/>
    <col min="9" max="9" width="10" style="163" customWidth="1"/>
    <col min="10" max="10" width="8.5703125" style="163" customWidth="1"/>
    <col min="11" max="11" width="19.140625" style="161" customWidth="1"/>
    <col min="12" max="23" width="2.85546875" style="120" bestFit="1" customWidth="1"/>
    <col min="24" max="24" width="5.7109375" style="120" customWidth="1"/>
    <col min="25" max="25" width="5" style="120" customWidth="1"/>
    <col min="26" max="249" width="11.42578125" style="120"/>
    <col min="250" max="250" width="44.42578125" style="120" customWidth="1"/>
    <col min="251" max="251" width="13" style="120" customWidth="1"/>
    <col min="252" max="257" width="2" style="120" customWidth="1"/>
    <col min="258" max="258" width="2.42578125" style="120" customWidth="1"/>
    <col min="259" max="259" width="3" style="120" customWidth="1"/>
    <col min="260" max="262" width="2" style="120" customWidth="1"/>
    <col min="263" max="263" width="2.85546875" style="120" customWidth="1"/>
    <col min="264" max="264" width="3" style="120" customWidth="1"/>
    <col min="265" max="265" width="2.7109375" style="120" customWidth="1"/>
    <col min="266" max="266" width="2.42578125" style="120" customWidth="1"/>
    <col min="267" max="267" width="3.28515625" style="120" customWidth="1"/>
    <col min="268" max="268" width="3.5703125" style="120" customWidth="1"/>
    <col min="269" max="269" width="4" style="120" customWidth="1"/>
    <col min="270" max="270" width="3.42578125" style="120" customWidth="1"/>
    <col min="271" max="271" width="3" style="120" customWidth="1"/>
    <col min="272" max="505" width="11.42578125" style="120"/>
    <col min="506" max="506" width="44.42578125" style="120" customWidth="1"/>
    <col min="507" max="507" width="13" style="120" customWidth="1"/>
    <col min="508" max="513" width="2" style="120" customWidth="1"/>
    <col min="514" max="514" width="2.42578125" style="120" customWidth="1"/>
    <col min="515" max="515" width="3" style="120" customWidth="1"/>
    <col min="516" max="518" width="2" style="120" customWidth="1"/>
    <col min="519" max="519" width="2.85546875" style="120" customWidth="1"/>
    <col min="520" max="520" width="3" style="120" customWidth="1"/>
    <col min="521" max="521" width="2.7109375" style="120" customWidth="1"/>
    <col min="522" max="522" width="2.42578125" style="120" customWidth="1"/>
    <col min="523" max="523" width="3.28515625" style="120" customWidth="1"/>
    <col min="524" max="524" width="3.5703125" style="120" customWidth="1"/>
    <col min="525" max="525" width="4" style="120" customWidth="1"/>
    <col min="526" max="526" width="3.42578125" style="120" customWidth="1"/>
    <col min="527" max="527" width="3" style="120" customWidth="1"/>
    <col min="528" max="761" width="11.42578125" style="120"/>
    <col min="762" max="762" width="44.42578125" style="120" customWidth="1"/>
    <col min="763" max="763" width="13" style="120" customWidth="1"/>
    <col min="764" max="769" width="2" style="120" customWidth="1"/>
    <col min="770" max="770" width="2.42578125" style="120" customWidth="1"/>
    <col min="771" max="771" width="3" style="120" customWidth="1"/>
    <col min="772" max="774" width="2" style="120" customWidth="1"/>
    <col min="775" max="775" width="2.85546875" style="120" customWidth="1"/>
    <col min="776" max="776" width="3" style="120" customWidth="1"/>
    <col min="777" max="777" width="2.7109375" style="120" customWidth="1"/>
    <col min="778" max="778" width="2.42578125" style="120" customWidth="1"/>
    <col min="779" max="779" width="3.28515625" style="120" customWidth="1"/>
    <col min="780" max="780" width="3.5703125" style="120" customWidth="1"/>
    <col min="781" max="781" width="4" style="120" customWidth="1"/>
    <col min="782" max="782" width="3.42578125" style="120" customWidth="1"/>
    <col min="783" max="783" width="3" style="120" customWidth="1"/>
    <col min="784" max="1017" width="11.42578125" style="120"/>
    <col min="1018" max="1018" width="44.42578125" style="120" customWidth="1"/>
    <col min="1019" max="1019" width="13" style="120" customWidth="1"/>
    <col min="1020" max="1025" width="2" style="120" customWidth="1"/>
    <col min="1026" max="1026" width="2.42578125" style="120" customWidth="1"/>
    <col min="1027" max="1027" width="3" style="120" customWidth="1"/>
    <col min="1028" max="1030" width="2" style="120" customWidth="1"/>
    <col min="1031" max="1031" width="2.85546875" style="120" customWidth="1"/>
    <col min="1032" max="1032" width="3" style="120" customWidth="1"/>
    <col min="1033" max="1033" width="2.7109375" style="120" customWidth="1"/>
    <col min="1034" max="1034" width="2.42578125" style="120" customWidth="1"/>
    <col min="1035" max="1035" width="3.28515625" style="120" customWidth="1"/>
    <col min="1036" max="1036" width="3.5703125" style="120" customWidth="1"/>
    <col min="1037" max="1037" width="4" style="120" customWidth="1"/>
    <col min="1038" max="1038" width="3.42578125" style="120" customWidth="1"/>
    <col min="1039" max="1039" width="3" style="120" customWidth="1"/>
    <col min="1040" max="1273" width="11.42578125" style="120"/>
    <col min="1274" max="1274" width="44.42578125" style="120" customWidth="1"/>
    <col min="1275" max="1275" width="13" style="120" customWidth="1"/>
    <col min="1276" max="1281" width="2" style="120" customWidth="1"/>
    <col min="1282" max="1282" width="2.42578125" style="120" customWidth="1"/>
    <col min="1283" max="1283" width="3" style="120" customWidth="1"/>
    <col min="1284" max="1286" width="2" style="120" customWidth="1"/>
    <col min="1287" max="1287" width="2.85546875" style="120" customWidth="1"/>
    <col min="1288" max="1288" width="3" style="120" customWidth="1"/>
    <col min="1289" max="1289" width="2.7109375" style="120" customWidth="1"/>
    <col min="1290" max="1290" width="2.42578125" style="120" customWidth="1"/>
    <col min="1291" max="1291" width="3.28515625" style="120" customWidth="1"/>
    <col min="1292" max="1292" width="3.5703125" style="120" customWidth="1"/>
    <col min="1293" max="1293" width="4" style="120" customWidth="1"/>
    <col min="1294" max="1294" width="3.42578125" style="120" customWidth="1"/>
    <col min="1295" max="1295" width="3" style="120" customWidth="1"/>
    <col min="1296" max="1529" width="11.42578125" style="120"/>
    <col min="1530" max="1530" width="44.42578125" style="120" customWidth="1"/>
    <col min="1531" max="1531" width="13" style="120" customWidth="1"/>
    <col min="1532" max="1537" width="2" style="120" customWidth="1"/>
    <col min="1538" max="1538" width="2.42578125" style="120" customWidth="1"/>
    <col min="1539" max="1539" width="3" style="120" customWidth="1"/>
    <col min="1540" max="1542" width="2" style="120" customWidth="1"/>
    <col min="1543" max="1543" width="2.85546875" style="120" customWidth="1"/>
    <col min="1544" max="1544" width="3" style="120" customWidth="1"/>
    <col min="1545" max="1545" width="2.7109375" style="120" customWidth="1"/>
    <col min="1546" max="1546" width="2.42578125" style="120" customWidth="1"/>
    <col min="1547" max="1547" width="3.28515625" style="120" customWidth="1"/>
    <col min="1548" max="1548" width="3.5703125" style="120" customWidth="1"/>
    <col min="1549" max="1549" width="4" style="120" customWidth="1"/>
    <col min="1550" max="1550" width="3.42578125" style="120" customWidth="1"/>
    <col min="1551" max="1551" width="3" style="120" customWidth="1"/>
    <col min="1552" max="1785" width="11.42578125" style="120"/>
    <col min="1786" max="1786" width="44.42578125" style="120" customWidth="1"/>
    <col min="1787" max="1787" width="13" style="120" customWidth="1"/>
    <col min="1788" max="1793" width="2" style="120" customWidth="1"/>
    <col min="1794" max="1794" width="2.42578125" style="120" customWidth="1"/>
    <col min="1795" max="1795" width="3" style="120" customWidth="1"/>
    <col min="1796" max="1798" width="2" style="120" customWidth="1"/>
    <col min="1799" max="1799" width="2.85546875" style="120" customWidth="1"/>
    <col min="1800" max="1800" width="3" style="120" customWidth="1"/>
    <col min="1801" max="1801" width="2.7109375" style="120" customWidth="1"/>
    <col min="1802" max="1802" width="2.42578125" style="120" customWidth="1"/>
    <col min="1803" max="1803" width="3.28515625" style="120" customWidth="1"/>
    <col min="1804" max="1804" width="3.5703125" style="120" customWidth="1"/>
    <col min="1805" max="1805" width="4" style="120" customWidth="1"/>
    <col min="1806" max="1806" width="3.42578125" style="120" customWidth="1"/>
    <col min="1807" max="1807" width="3" style="120" customWidth="1"/>
    <col min="1808" max="2041" width="11.42578125" style="120"/>
    <col min="2042" max="2042" width="44.42578125" style="120" customWidth="1"/>
    <col min="2043" max="2043" width="13" style="120" customWidth="1"/>
    <col min="2044" max="2049" width="2" style="120" customWidth="1"/>
    <col min="2050" max="2050" width="2.42578125" style="120" customWidth="1"/>
    <col min="2051" max="2051" width="3" style="120" customWidth="1"/>
    <col min="2052" max="2054" width="2" style="120" customWidth="1"/>
    <col min="2055" max="2055" width="2.85546875" style="120" customWidth="1"/>
    <col min="2056" max="2056" width="3" style="120" customWidth="1"/>
    <col min="2057" max="2057" width="2.7109375" style="120" customWidth="1"/>
    <col min="2058" max="2058" width="2.42578125" style="120" customWidth="1"/>
    <col min="2059" max="2059" width="3.28515625" style="120" customWidth="1"/>
    <col min="2060" max="2060" width="3.5703125" style="120" customWidth="1"/>
    <col min="2061" max="2061" width="4" style="120" customWidth="1"/>
    <col min="2062" max="2062" width="3.42578125" style="120" customWidth="1"/>
    <col min="2063" max="2063" width="3" style="120" customWidth="1"/>
    <col min="2064" max="2297" width="11.42578125" style="120"/>
    <col min="2298" max="2298" width="44.42578125" style="120" customWidth="1"/>
    <col min="2299" max="2299" width="13" style="120" customWidth="1"/>
    <col min="2300" max="2305" width="2" style="120" customWidth="1"/>
    <col min="2306" max="2306" width="2.42578125" style="120" customWidth="1"/>
    <col min="2307" max="2307" width="3" style="120" customWidth="1"/>
    <col min="2308" max="2310" width="2" style="120" customWidth="1"/>
    <col min="2311" max="2311" width="2.85546875" style="120" customWidth="1"/>
    <col min="2312" max="2312" width="3" style="120" customWidth="1"/>
    <col min="2313" max="2313" width="2.7109375" style="120" customWidth="1"/>
    <col min="2314" max="2314" width="2.42578125" style="120" customWidth="1"/>
    <col min="2315" max="2315" width="3.28515625" style="120" customWidth="1"/>
    <col min="2316" max="2316" width="3.5703125" style="120" customWidth="1"/>
    <col min="2317" max="2317" width="4" style="120" customWidth="1"/>
    <col min="2318" max="2318" width="3.42578125" style="120" customWidth="1"/>
    <col min="2319" max="2319" width="3" style="120" customWidth="1"/>
    <col min="2320" max="2553" width="11.42578125" style="120"/>
    <col min="2554" max="2554" width="44.42578125" style="120" customWidth="1"/>
    <col min="2555" max="2555" width="13" style="120" customWidth="1"/>
    <col min="2556" max="2561" width="2" style="120" customWidth="1"/>
    <col min="2562" max="2562" width="2.42578125" style="120" customWidth="1"/>
    <col min="2563" max="2563" width="3" style="120" customWidth="1"/>
    <col min="2564" max="2566" width="2" style="120" customWidth="1"/>
    <col min="2567" max="2567" width="2.85546875" style="120" customWidth="1"/>
    <col min="2568" max="2568" width="3" style="120" customWidth="1"/>
    <col min="2569" max="2569" width="2.7109375" style="120" customWidth="1"/>
    <col min="2570" max="2570" width="2.42578125" style="120" customWidth="1"/>
    <col min="2571" max="2571" width="3.28515625" style="120" customWidth="1"/>
    <col min="2572" max="2572" width="3.5703125" style="120" customWidth="1"/>
    <col min="2573" max="2573" width="4" style="120" customWidth="1"/>
    <col min="2574" max="2574" width="3.42578125" style="120" customWidth="1"/>
    <col min="2575" max="2575" width="3" style="120" customWidth="1"/>
    <col min="2576" max="2809" width="11.42578125" style="120"/>
    <col min="2810" max="2810" width="44.42578125" style="120" customWidth="1"/>
    <col min="2811" max="2811" width="13" style="120" customWidth="1"/>
    <col min="2812" max="2817" width="2" style="120" customWidth="1"/>
    <col min="2818" max="2818" width="2.42578125" style="120" customWidth="1"/>
    <col min="2819" max="2819" width="3" style="120" customWidth="1"/>
    <col min="2820" max="2822" width="2" style="120" customWidth="1"/>
    <col min="2823" max="2823" width="2.85546875" style="120" customWidth="1"/>
    <col min="2824" max="2824" width="3" style="120" customWidth="1"/>
    <col min="2825" max="2825" width="2.7109375" style="120" customWidth="1"/>
    <col min="2826" max="2826" width="2.42578125" style="120" customWidth="1"/>
    <col min="2827" max="2827" width="3.28515625" style="120" customWidth="1"/>
    <col min="2828" max="2828" width="3.5703125" style="120" customWidth="1"/>
    <col min="2829" max="2829" width="4" style="120" customWidth="1"/>
    <col min="2830" max="2830" width="3.42578125" style="120" customWidth="1"/>
    <col min="2831" max="2831" width="3" style="120" customWidth="1"/>
    <col min="2832" max="3065" width="11.42578125" style="120"/>
    <col min="3066" max="3066" width="44.42578125" style="120" customWidth="1"/>
    <col min="3067" max="3067" width="13" style="120" customWidth="1"/>
    <col min="3068" max="3073" width="2" style="120" customWidth="1"/>
    <col min="3074" max="3074" width="2.42578125" style="120" customWidth="1"/>
    <col min="3075" max="3075" width="3" style="120" customWidth="1"/>
    <col min="3076" max="3078" width="2" style="120" customWidth="1"/>
    <col min="3079" max="3079" width="2.85546875" style="120" customWidth="1"/>
    <col min="3080" max="3080" width="3" style="120" customWidth="1"/>
    <col min="3081" max="3081" width="2.7109375" style="120" customWidth="1"/>
    <col min="3082" max="3082" width="2.42578125" style="120" customWidth="1"/>
    <col min="3083" max="3083" width="3.28515625" style="120" customWidth="1"/>
    <col min="3084" max="3084" width="3.5703125" style="120" customWidth="1"/>
    <col min="3085" max="3085" width="4" style="120" customWidth="1"/>
    <col min="3086" max="3086" width="3.42578125" style="120" customWidth="1"/>
    <col min="3087" max="3087" width="3" style="120" customWidth="1"/>
    <col min="3088" max="3321" width="11.42578125" style="120"/>
    <col min="3322" max="3322" width="44.42578125" style="120" customWidth="1"/>
    <col min="3323" max="3323" width="13" style="120" customWidth="1"/>
    <col min="3324" max="3329" width="2" style="120" customWidth="1"/>
    <col min="3330" max="3330" width="2.42578125" style="120" customWidth="1"/>
    <col min="3331" max="3331" width="3" style="120" customWidth="1"/>
    <col min="3332" max="3334" width="2" style="120" customWidth="1"/>
    <col min="3335" max="3335" width="2.85546875" style="120" customWidth="1"/>
    <col min="3336" max="3336" width="3" style="120" customWidth="1"/>
    <col min="3337" max="3337" width="2.7109375" style="120" customWidth="1"/>
    <col min="3338" max="3338" width="2.42578125" style="120" customWidth="1"/>
    <col min="3339" max="3339" width="3.28515625" style="120" customWidth="1"/>
    <col min="3340" max="3340" width="3.5703125" style="120" customWidth="1"/>
    <col min="3341" max="3341" width="4" style="120" customWidth="1"/>
    <col min="3342" max="3342" width="3.42578125" style="120" customWidth="1"/>
    <col min="3343" max="3343" width="3" style="120" customWidth="1"/>
    <col min="3344" max="3577" width="11.42578125" style="120"/>
    <col min="3578" max="3578" width="44.42578125" style="120" customWidth="1"/>
    <col min="3579" max="3579" width="13" style="120" customWidth="1"/>
    <col min="3580" max="3585" width="2" style="120" customWidth="1"/>
    <col min="3586" max="3586" width="2.42578125" style="120" customWidth="1"/>
    <col min="3587" max="3587" width="3" style="120" customWidth="1"/>
    <col min="3588" max="3590" width="2" style="120" customWidth="1"/>
    <col min="3591" max="3591" width="2.85546875" style="120" customWidth="1"/>
    <col min="3592" max="3592" width="3" style="120" customWidth="1"/>
    <col min="3593" max="3593" width="2.7109375" style="120" customWidth="1"/>
    <col min="3594" max="3594" width="2.42578125" style="120" customWidth="1"/>
    <col min="3595" max="3595" width="3.28515625" style="120" customWidth="1"/>
    <col min="3596" max="3596" width="3.5703125" style="120" customWidth="1"/>
    <col min="3597" max="3597" width="4" style="120" customWidth="1"/>
    <col min="3598" max="3598" width="3.42578125" style="120" customWidth="1"/>
    <col min="3599" max="3599" width="3" style="120" customWidth="1"/>
    <col min="3600" max="3833" width="11.42578125" style="120"/>
    <col min="3834" max="3834" width="44.42578125" style="120" customWidth="1"/>
    <col min="3835" max="3835" width="13" style="120" customWidth="1"/>
    <col min="3836" max="3841" width="2" style="120" customWidth="1"/>
    <col min="3842" max="3842" width="2.42578125" style="120" customWidth="1"/>
    <col min="3843" max="3843" width="3" style="120" customWidth="1"/>
    <col min="3844" max="3846" width="2" style="120" customWidth="1"/>
    <col min="3847" max="3847" width="2.85546875" style="120" customWidth="1"/>
    <col min="3848" max="3848" width="3" style="120" customWidth="1"/>
    <col min="3849" max="3849" width="2.7109375" style="120" customWidth="1"/>
    <col min="3850" max="3850" width="2.42578125" style="120" customWidth="1"/>
    <col min="3851" max="3851" width="3.28515625" style="120" customWidth="1"/>
    <col min="3852" max="3852" width="3.5703125" style="120" customWidth="1"/>
    <col min="3853" max="3853" width="4" style="120" customWidth="1"/>
    <col min="3854" max="3854" width="3.42578125" style="120" customWidth="1"/>
    <col min="3855" max="3855" width="3" style="120" customWidth="1"/>
    <col min="3856" max="4089" width="11.42578125" style="120"/>
    <col min="4090" max="4090" width="44.42578125" style="120" customWidth="1"/>
    <col min="4091" max="4091" width="13" style="120" customWidth="1"/>
    <col min="4092" max="4097" width="2" style="120" customWidth="1"/>
    <col min="4098" max="4098" width="2.42578125" style="120" customWidth="1"/>
    <col min="4099" max="4099" width="3" style="120" customWidth="1"/>
    <col min="4100" max="4102" width="2" style="120" customWidth="1"/>
    <col min="4103" max="4103" width="2.85546875" style="120" customWidth="1"/>
    <col min="4104" max="4104" width="3" style="120" customWidth="1"/>
    <col min="4105" max="4105" width="2.7109375" style="120" customWidth="1"/>
    <col min="4106" max="4106" width="2.42578125" style="120" customWidth="1"/>
    <col min="4107" max="4107" width="3.28515625" style="120" customWidth="1"/>
    <col min="4108" max="4108" width="3.5703125" style="120" customWidth="1"/>
    <col min="4109" max="4109" width="4" style="120" customWidth="1"/>
    <col min="4110" max="4110" width="3.42578125" style="120" customWidth="1"/>
    <col min="4111" max="4111" width="3" style="120" customWidth="1"/>
    <col min="4112" max="4345" width="11.42578125" style="120"/>
    <col min="4346" max="4346" width="44.42578125" style="120" customWidth="1"/>
    <col min="4347" max="4347" width="13" style="120" customWidth="1"/>
    <col min="4348" max="4353" width="2" style="120" customWidth="1"/>
    <col min="4354" max="4354" width="2.42578125" style="120" customWidth="1"/>
    <col min="4355" max="4355" width="3" style="120" customWidth="1"/>
    <col min="4356" max="4358" width="2" style="120" customWidth="1"/>
    <col min="4359" max="4359" width="2.85546875" style="120" customWidth="1"/>
    <col min="4360" max="4360" width="3" style="120" customWidth="1"/>
    <col min="4361" max="4361" width="2.7109375" style="120" customWidth="1"/>
    <col min="4362" max="4362" width="2.42578125" style="120" customWidth="1"/>
    <col min="4363" max="4363" width="3.28515625" style="120" customWidth="1"/>
    <col min="4364" max="4364" width="3.5703125" style="120" customWidth="1"/>
    <col min="4365" max="4365" width="4" style="120" customWidth="1"/>
    <col min="4366" max="4366" width="3.42578125" style="120" customWidth="1"/>
    <col min="4367" max="4367" width="3" style="120" customWidth="1"/>
    <col min="4368" max="4601" width="11.42578125" style="120"/>
    <col min="4602" max="4602" width="44.42578125" style="120" customWidth="1"/>
    <col min="4603" max="4603" width="13" style="120" customWidth="1"/>
    <col min="4604" max="4609" width="2" style="120" customWidth="1"/>
    <col min="4610" max="4610" width="2.42578125" style="120" customWidth="1"/>
    <col min="4611" max="4611" width="3" style="120" customWidth="1"/>
    <col min="4612" max="4614" width="2" style="120" customWidth="1"/>
    <col min="4615" max="4615" width="2.85546875" style="120" customWidth="1"/>
    <col min="4616" max="4616" width="3" style="120" customWidth="1"/>
    <col min="4617" max="4617" width="2.7109375" style="120" customWidth="1"/>
    <col min="4618" max="4618" width="2.42578125" style="120" customWidth="1"/>
    <col min="4619" max="4619" width="3.28515625" style="120" customWidth="1"/>
    <col min="4620" max="4620" width="3.5703125" style="120" customWidth="1"/>
    <col min="4621" max="4621" width="4" style="120" customWidth="1"/>
    <col min="4622" max="4622" width="3.42578125" style="120" customWidth="1"/>
    <col min="4623" max="4623" width="3" style="120" customWidth="1"/>
    <col min="4624" max="4857" width="11.42578125" style="120"/>
    <col min="4858" max="4858" width="44.42578125" style="120" customWidth="1"/>
    <col min="4859" max="4859" width="13" style="120" customWidth="1"/>
    <col min="4860" max="4865" width="2" style="120" customWidth="1"/>
    <col min="4866" max="4866" width="2.42578125" style="120" customWidth="1"/>
    <col min="4867" max="4867" width="3" style="120" customWidth="1"/>
    <col min="4868" max="4870" width="2" style="120" customWidth="1"/>
    <col min="4871" max="4871" width="2.85546875" style="120" customWidth="1"/>
    <col min="4872" max="4872" width="3" style="120" customWidth="1"/>
    <col min="4873" max="4873" width="2.7109375" style="120" customWidth="1"/>
    <col min="4874" max="4874" width="2.42578125" style="120" customWidth="1"/>
    <col min="4875" max="4875" width="3.28515625" style="120" customWidth="1"/>
    <col min="4876" max="4876" width="3.5703125" style="120" customWidth="1"/>
    <col min="4877" max="4877" width="4" style="120" customWidth="1"/>
    <col min="4878" max="4878" width="3.42578125" style="120" customWidth="1"/>
    <col min="4879" max="4879" width="3" style="120" customWidth="1"/>
    <col min="4880" max="5113" width="11.42578125" style="120"/>
    <col min="5114" max="5114" width="44.42578125" style="120" customWidth="1"/>
    <col min="5115" max="5115" width="13" style="120" customWidth="1"/>
    <col min="5116" max="5121" width="2" style="120" customWidth="1"/>
    <col min="5122" max="5122" width="2.42578125" style="120" customWidth="1"/>
    <col min="5123" max="5123" width="3" style="120" customWidth="1"/>
    <col min="5124" max="5126" width="2" style="120" customWidth="1"/>
    <col min="5127" max="5127" width="2.85546875" style="120" customWidth="1"/>
    <col min="5128" max="5128" width="3" style="120" customWidth="1"/>
    <col min="5129" max="5129" width="2.7109375" style="120" customWidth="1"/>
    <col min="5130" max="5130" width="2.42578125" style="120" customWidth="1"/>
    <col min="5131" max="5131" width="3.28515625" style="120" customWidth="1"/>
    <col min="5132" max="5132" width="3.5703125" style="120" customWidth="1"/>
    <col min="5133" max="5133" width="4" style="120" customWidth="1"/>
    <col min="5134" max="5134" width="3.42578125" style="120" customWidth="1"/>
    <col min="5135" max="5135" width="3" style="120" customWidth="1"/>
    <col min="5136" max="5369" width="11.42578125" style="120"/>
    <col min="5370" max="5370" width="44.42578125" style="120" customWidth="1"/>
    <col min="5371" max="5371" width="13" style="120" customWidth="1"/>
    <col min="5372" max="5377" width="2" style="120" customWidth="1"/>
    <col min="5378" max="5378" width="2.42578125" style="120" customWidth="1"/>
    <col min="5379" max="5379" width="3" style="120" customWidth="1"/>
    <col min="5380" max="5382" width="2" style="120" customWidth="1"/>
    <col min="5383" max="5383" width="2.85546875" style="120" customWidth="1"/>
    <col min="5384" max="5384" width="3" style="120" customWidth="1"/>
    <col min="5385" max="5385" width="2.7109375" style="120" customWidth="1"/>
    <col min="5386" max="5386" width="2.42578125" style="120" customWidth="1"/>
    <col min="5387" max="5387" width="3.28515625" style="120" customWidth="1"/>
    <col min="5388" max="5388" width="3.5703125" style="120" customWidth="1"/>
    <col min="5389" max="5389" width="4" style="120" customWidth="1"/>
    <col min="5390" max="5390" width="3.42578125" style="120" customWidth="1"/>
    <col min="5391" max="5391" width="3" style="120" customWidth="1"/>
    <col min="5392" max="5625" width="11.42578125" style="120"/>
    <col min="5626" max="5626" width="44.42578125" style="120" customWidth="1"/>
    <col min="5627" max="5627" width="13" style="120" customWidth="1"/>
    <col min="5628" max="5633" width="2" style="120" customWidth="1"/>
    <col min="5634" max="5634" width="2.42578125" style="120" customWidth="1"/>
    <col min="5635" max="5635" width="3" style="120" customWidth="1"/>
    <col min="5636" max="5638" width="2" style="120" customWidth="1"/>
    <col min="5639" max="5639" width="2.85546875" style="120" customWidth="1"/>
    <col min="5640" max="5640" width="3" style="120" customWidth="1"/>
    <col min="5641" max="5641" width="2.7109375" style="120" customWidth="1"/>
    <col min="5642" max="5642" width="2.42578125" style="120" customWidth="1"/>
    <col min="5643" max="5643" width="3.28515625" style="120" customWidth="1"/>
    <col min="5644" max="5644" width="3.5703125" style="120" customWidth="1"/>
    <col min="5645" max="5645" width="4" style="120" customWidth="1"/>
    <col min="5646" max="5646" width="3.42578125" style="120" customWidth="1"/>
    <col min="5647" max="5647" width="3" style="120" customWidth="1"/>
    <col min="5648" max="5881" width="11.42578125" style="120"/>
    <col min="5882" max="5882" width="44.42578125" style="120" customWidth="1"/>
    <col min="5883" max="5883" width="13" style="120" customWidth="1"/>
    <col min="5884" max="5889" width="2" style="120" customWidth="1"/>
    <col min="5890" max="5890" width="2.42578125" style="120" customWidth="1"/>
    <col min="5891" max="5891" width="3" style="120" customWidth="1"/>
    <col min="5892" max="5894" width="2" style="120" customWidth="1"/>
    <col min="5895" max="5895" width="2.85546875" style="120" customWidth="1"/>
    <col min="5896" max="5896" width="3" style="120" customWidth="1"/>
    <col min="5897" max="5897" width="2.7109375" style="120" customWidth="1"/>
    <col min="5898" max="5898" width="2.42578125" style="120" customWidth="1"/>
    <col min="5899" max="5899" width="3.28515625" style="120" customWidth="1"/>
    <col min="5900" max="5900" width="3.5703125" style="120" customWidth="1"/>
    <col min="5901" max="5901" width="4" style="120" customWidth="1"/>
    <col min="5902" max="5902" width="3.42578125" style="120" customWidth="1"/>
    <col min="5903" max="5903" width="3" style="120" customWidth="1"/>
    <col min="5904" max="6137" width="11.42578125" style="120"/>
    <col min="6138" max="6138" width="44.42578125" style="120" customWidth="1"/>
    <col min="6139" max="6139" width="13" style="120" customWidth="1"/>
    <col min="6140" max="6145" width="2" style="120" customWidth="1"/>
    <col min="6146" max="6146" width="2.42578125" style="120" customWidth="1"/>
    <col min="6147" max="6147" width="3" style="120" customWidth="1"/>
    <col min="6148" max="6150" width="2" style="120" customWidth="1"/>
    <col min="6151" max="6151" width="2.85546875" style="120" customWidth="1"/>
    <col min="6152" max="6152" width="3" style="120" customWidth="1"/>
    <col min="6153" max="6153" width="2.7109375" style="120" customWidth="1"/>
    <col min="6154" max="6154" width="2.42578125" style="120" customWidth="1"/>
    <col min="6155" max="6155" width="3.28515625" style="120" customWidth="1"/>
    <col min="6156" max="6156" width="3.5703125" style="120" customWidth="1"/>
    <col min="6157" max="6157" width="4" style="120" customWidth="1"/>
    <col min="6158" max="6158" width="3.42578125" style="120" customWidth="1"/>
    <col min="6159" max="6159" width="3" style="120" customWidth="1"/>
    <col min="6160" max="6393" width="11.42578125" style="120"/>
    <col min="6394" max="6394" width="44.42578125" style="120" customWidth="1"/>
    <col min="6395" max="6395" width="13" style="120" customWidth="1"/>
    <col min="6396" max="6401" width="2" style="120" customWidth="1"/>
    <col min="6402" max="6402" width="2.42578125" style="120" customWidth="1"/>
    <col min="6403" max="6403" width="3" style="120" customWidth="1"/>
    <col min="6404" max="6406" width="2" style="120" customWidth="1"/>
    <col min="6407" max="6407" width="2.85546875" style="120" customWidth="1"/>
    <col min="6408" max="6408" width="3" style="120" customWidth="1"/>
    <col min="6409" max="6409" width="2.7109375" style="120" customWidth="1"/>
    <col min="6410" max="6410" width="2.42578125" style="120" customWidth="1"/>
    <col min="6411" max="6411" width="3.28515625" style="120" customWidth="1"/>
    <col min="6412" max="6412" width="3.5703125" style="120" customWidth="1"/>
    <col min="6413" max="6413" width="4" style="120" customWidth="1"/>
    <col min="6414" max="6414" width="3.42578125" style="120" customWidth="1"/>
    <col min="6415" max="6415" width="3" style="120" customWidth="1"/>
    <col min="6416" max="6649" width="11.42578125" style="120"/>
    <col min="6650" max="6650" width="44.42578125" style="120" customWidth="1"/>
    <col min="6651" max="6651" width="13" style="120" customWidth="1"/>
    <col min="6652" max="6657" width="2" style="120" customWidth="1"/>
    <col min="6658" max="6658" width="2.42578125" style="120" customWidth="1"/>
    <col min="6659" max="6659" width="3" style="120" customWidth="1"/>
    <col min="6660" max="6662" width="2" style="120" customWidth="1"/>
    <col min="6663" max="6663" width="2.85546875" style="120" customWidth="1"/>
    <col min="6664" max="6664" width="3" style="120" customWidth="1"/>
    <col min="6665" max="6665" width="2.7109375" style="120" customWidth="1"/>
    <col min="6666" max="6666" width="2.42578125" style="120" customWidth="1"/>
    <col min="6667" max="6667" width="3.28515625" style="120" customWidth="1"/>
    <col min="6668" max="6668" width="3.5703125" style="120" customWidth="1"/>
    <col min="6669" max="6669" width="4" style="120" customWidth="1"/>
    <col min="6670" max="6670" width="3.42578125" style="120" customWidth="1"/>
    <col min="6671" max="6671" width="3" style="120" customWidth="1"/>
    <col min="6672" max="6905" width="11.42578125" style="120"/>
    <col min="6906" max="6906" width="44.42578125" style="120" customWidth="1"/>
    <col min="6907" max="6907" width="13" style="120" customWidth="1"/>
    <col min="6908" max="6913" width="2" style="120" customWidth="1"/>
    <col min="6914" max="6914" width="2.42578125" style="120" customWidth="1"/>
    <col min="6915" max="6915" width="3" style="120" customWidth="1"/>
    <col min="6916" max="6918" width="2" style="120" customWidth="1"/>
    <col min="6919" max="6919" width="2.85546875" style="120" customWidth="1"/>
    <col min="6920" max="6920" width="3" style="120" customWidth="1"/>
    <col min="6921" max="6921" width="2.7109375" style="120" customWidth="1"/>
    <col min="6922" max="6922" width="2.42578125" style="120" customWidth="1"/>
    <col min="6923" max="6923" width="3.28515625" style="120" customWidth="1"/>
    <col min="6924" max="6924" width="3.5703125" style="120" customWidth="1"/>
    <col min="6925" max="6925" width="4" style="120" customWidth="1"/>
    <col min="6926" max="6926" width="3.42578125" style="120" customWidth="1"/>
    <col min="6927" max="6927" width="3" style="120" customWidth="1"/>
    <col min="6928" max="7161" width="11.42578125" style="120"/>
    <col min="7162" max="7162" width="44.42578125" style="120" customWidth="1"/>
    <col min="7163" max="7163" width="13" style="120" customWidth="1"/>
    <col min="7164" max="7169" width="2" style="120" customWidth="1"/>
    <col min="7170" max="7170" width="2.42578125" style="120" customWidth="1"/>
    <col min="7171" max="7171" width="3" style="120" customWidth="1"/>
    <col min="7172" max="7174" width="2" style="120" customWidth="1"/>
    <col min="7175" max="7175" width="2.85546875" style="120" customWidth="1"/>
    <col min="7176" max="7176" width="3" style="120" customWidth="1"/>
    <col min="7177" max="7177" width="2.7109375" style="120" customWidth="1"/>
    <col min="7178" max="7178" width="2.42578125" style="120" customWidth="1"/>
    <col min="7179" max="7179" width="3.28515625" style="120" customWidth="1"/>
    <col min="7180" max="7180" width="3.5703125" style="120" customWidth="1"/>
    <col min="7181" max="7181" width="4" style="120" customWidth="1"/>
    <col min="7182" max="7182" width="3.42578125" style="120" customWidth="1"/>
    <col min="7183" max="7183" width="3" style="120" customWidth="1"/>
    <col min="7184" max="7417" width="11.42578125" style="120"/>
    <col min="7418" max="7418" width="44.42578125" style="120" customWidth="1"/>
    <col min="7419" max="7419" width="13" style="120" customWidth="1"/>
    <col min="7420" max="7425" width="2" style="120" customWidth="1"/>
    <col min="7426" max="7426" width="2.42578125" style="120" customWidth="1"/>
    <col min="7427" max="7427" width="3" style="120" customWidth="1"/>
    <col min="7428" max="7430" width="2" style="120" customWidth="1"/>
    <col min="7431" max="7431" width="2.85546875" style="120" customWidth="1"/>
    <col min="7432" max="7432" width="3" style="120" customWidth="1"/>
    <col min="7433" max="7433" width="2.7109375" style="120" customWidth="1"/>
    <col min="7434" max="7434" width="2.42578125" style="120" customWidth="1"/>
    <col min="7435" max="7435" width="3.28515625" style="120" customWidth="1"/>
    <col min="7436" max="7436" width="3.5703125" style="120" customWidth="1"/>
    <col min="7437" max="7437" width="4" style="120" customWidth="1"/>
    <col min="7438" max="7438" width="3.42578125" style="120" customWidth="1"/>
    <col min="7439" max="7439" width="3" style="120" customWidth="1"/>
    <col min="7440" max="7673" width="11.42578125" style="120"/>
    <col min="7674" max="7674" width="44.42578125" style="120" customWidth="1"/>
    <col min="7675" max="7675" width="13" style="120" customWidth="1"/>
    <col min="7676" max="7681" width="2" style="120" customWidth="1"/>
    <col min="7682" max="7682" width="2.42578125" style="120" customWidth="1"/>
    <col min="7683" max="7683" width="3" style="120" customWidth="1"/>
    <col min="7684" max="7686" width="2" style="120" customWidth="1"/>
    <col min="7687" max="7687" width="2.85546875" style="120" customWidth="1"/>
    <col min="7688" max="7688" width="3" style="120" customWidth="1"/>
    <col min="7689" max="7689" width="2.7109375" style="120" customWidth="1"/>
    <col min="7690" max="7690" width="2.42578125" style="120" customWidth="1"/>
    <col min="7691" max="7691" width="3.28515625" style="120" customWidth="1"/>
    <col min="7692" max="7692" width="3.5703125" style="120" customWidth="1"/>
    <col min="7693" max="7693" width="4" style="120" customWidth="1"/>
    <col min="7694" max="7694" width="3.42578125" style="120" customWidth="1"/>
    <col min="7695" max="7695" width="3" style="120" customWidth="1"/>
    <col min="7696" max="7929" width="11.42578125" style="120"/>
    <col min="7930" max="7930" width="44.42578125" style="120" customWidth="1"/>
    <col min="7931" max="7931" width="13" style="120" customWidth="1"/>
    <col min="7932" max="7937" width="2" style="120" customWidth="1"/>
    <col min="7938" max="7938" width="2.42578125" style="120" customWidth="1"/>
    <col min="7939" max="7939" width="3" style="120" customWidth="1"/>
    <col min="7940" max="7942" width="2" style="120" customWidth="1"/>
    <col min="7943" max="7943" width="2.85546875" style="120" customWidth="1"/>
    <col min="7944" max="7944" width="3" style="120" customWidth="1"/>
    <col min="7945" max="7945" width="2.7109375" style="120" customWidth="1"/>
    <col min="7946" max="7946" width="2.42578125" style="120" customWidth="1"/>
    <col min="7947" max="7947" width="3.28515625" style="120" customWidth="1"/>
    <col min="7948" max="7948" width="3.5703125" style="120" customWidth="1"/>
    <col min="7949" max="7949" width="4" style="120" customWidth="1"/>
    <col min="7950" max="7950" width="3.42578125" style="120" customWidth="1"/>
    <col min="7951" max="7951" width="3" style="120" customWidth="1"/>
    <col min="7952" max="8185" width="11.42578125" style="120"/>
    <col min="8186" max="8186" width="44.42578125" style="120" customWidth="1"/>
    <col min="8187" max="8187" width="13" style="120" customWidth="1"/>
    <col min="8188" max="8193" width="2" style="120" customWidth="1"/>
    <col min="8194" max="8194" width="2.42578125" style="120" customWidth="1"/>
    <col min="8195" max="8195" width="3" style="120" customWidth="1"/>
    <col min="8196" max="8198" width="2" style="120" customWidth="1"/>
    <col min="8199" max="8199" width="2.85546875" style="120" customWidth="1"/>
    <col min="8200" max="8200" width="3" style="120" customWidth="1"/>
    <col min="8201" max="8201" width="2.7109375" style="120" customWidth="1"/>
    <col min="8202" max="8202" width="2.42578125" style="120" customWidth="1"/>
    <col min="8203" max="8203" width="3.28515625" style="120" customWidth="1"/>
    <col min="8204" max="8204" width="3.5703125" style="120" customWidth="1"/>
    <col min="8205" max="8205" width="4" style="120" customWidth="1"/>
    <col min="8206" max="8206" width="3.42578125" style="120" customWidth="1"/>
    <col min="8207" max="8207" width="3" style="120" customWidth="1"/>
    <col min="8208" max="8441" width="11.42578125" style="120"/>
    <col min="8442" max="8442" width="44.42578125" style="120" customWidth="1"/>
    <col min="8443" max="8443" width="13" style="120" customWidth="1"/>
    <col min="8444" max="8449" width="2" style="120" customWidth="1"/>
    <col min="8450" max="8450" width="2.42578125" style="120" customWidth="1"/>
    <col min="8451" max="8451" width="3" style="120" customWidth="1"/>
    <col min="8452" max="8454" width="2" style="120" customWidth="1"/>
    <col min="8455" max="8455" width="2.85546875" style="120" customWidth="1"/>
    <col min="8456" max="8456" width="3" style="120" customWidth="1"/>
    <col min="8457" max="8457" width="2.7109375" style="120" customWidth="1"/>
    <col min="8458" max="8458" width="2.42578125" style="120" customWidth="1"/>
    <col min="8459" max="8459" width="3.28515625" style="120" customWidth="1"/>
    <col min="8460" max="8460" width="3.5703125" style="120" customWidth="1"/>
    <col min="8461" max="8461" width="4" style="120" customWidth="1"/>
    <col min="8462" max="8462" width="3.42578125" style="120" customWidth="1"/>
    <col min="8463" max="8463" width="3" style="120" customWidth="1"/>
    <col min="8464" max="8697" width="11.42578125" style="120"/>
    <col min="8698" max="8698" width="44.42578125" style="120" customWidth="1"/>
    <col min="8699" max="8699" width="13" style="120" customWidth="1"/>
    <col min="8700" max="8705" width="2" style="120" customWidth="1"/>
    <col min="8706" max="8706" width="2.42578125" style="120" customWidth="1"/>
    <col min="8707" max="8707" width="3" style="120" customWidth="1"/>
    <col min="8708" max="8710" width="2" style="120" customWidth="1"/>
    <col min="8711" max="8711" width="2.85546875" style="120" customWidth="1"/>
    <col min="8712" max="8712" width="3" style="120" customWidth="1"/>
    <col min="8713" max="8713" width="2.7109375" style="120" customWidth="1"/>
    <col min="8714" max="8714" width="2.42578125" style="120" customWidth="1"/>
    <col min="8715" max="8715" width="3.28515625" style="120" customWidth="1"/>
    <col min="8716" max="8716" width="3.5703125" style="120" customWidth="1"/>
    <col min="8717" max="8717" width="4" style="120" customWidth="1"/>
    <col min="8718" max="8718" width="3.42578125" style="120" customWidth="1"/>
    <col min="8719" max="8719" width="3" style="120" customWidth="1"/>
    <col min="8720" max="8953" width="11.42578125" style="120"/>
    <col min="8954" max="8954" width="44.42578125" style="120" customWidth="1"/>
    <col min="8955" max="8955" width="13" style="120" customWidth="1"/>
    <col min="8956" max="8961" width="2" style="120" customWidth="1"/>
    <col min="8962" max="8962" width="2.42578125" style="120" customWidth="1"/>
    <col min="8963" max="8963" width="3" style="120" customWidth="1"/>
    <col min="8964" max="8966" width="2" style="120" customWidth="1"/>
    <col min="8967" max="8967" width="2.85546875" style="120" customWidth="1"/>
    <col min="8968" max="8968" width="3" style="120" customWidth="1"/>
    <col min="8969" max="8969" width="2.7109375" style="120" customWidth="1"/>
    <col min="8970" max="8970" width="2.42578125" style="120" customWidth="1"/>
    <col min="8971" max="8971" width="3.28515625" style="120" customWidth="1"/>
    <col min="8972" max="8972" width="3.5703125" style="120" customWidth="1"/>
    <col min="8973" max="8973" width="4" style="120" customWidth="1"/>
    <col min="8974" max="8974" width="3.42578125" style="120" customWidth="1"/>
    <col min="8975" max="8975" width="3" style="120" customWidth="1"/>
    <col min="8976" max="9209" width="11.42578125" style="120"/>
    <col min="9210" max="9210" width="44.42578125" style="120" customWidth="1"/>
    <col min="9211" max="9211" width="13" style="120" customWidth="1"/>
    <col min="9212" max="9217" width="2" style="120" customWidth="1"/>
    <col min="9218" max="9218" width="2.42578125" style="120" customWidth="1"/>
    <col min="9219" max="9219" width="3" style="120" customWidth="1"/>
    <col min="9220" max="9222" width="2" style="120" customWidth="1"/>
    <col min="9223" max="9223" width="2.85546875" style="120" customWidth="1"/>
    <col min="9224" max="9224" width="3" style="120" customWidth="1"/>
    <col min="9225" max="9225" width="2.7109375" style="120" customWidth="1"/>
    <col min="9226" max="9226" width="2.42578125" style="120" customWidth="1"/>
    <col min="9227" max="9227" width="3.28515625" style="120" customWidth="1"/>
    <col min="9228" max="9228" width="3.5703125" style="120" customWidth="1"/>
    <col min="9229" max="9229" width="4" style="120" customWidth="1"/>
    <col min="9230" max="9230" width="3.42578125" style="120" customWidth="1"/>
    <col min="9231" max="9231" width="3" style="120" customWidth="1"/>
    <col min="9232" max="9465" width="11.42578125" style="120"/>
    <col min="9466" max="9466" width="44.42578125" style="120" customWidth="1"/>
    <col min="9467" max="9467" width="13" style="120" customWidth="1"/>
    <col min="9468" max="9473" width="2" style="120" customWidth="1"/>
    <col min="9474" max="9474" width="2.42578125" style="120" customWidth="1"/>
    <col min="9475" max="9475" width="3" style="120" customWidth="1"/>
    <col min="9476" max="9478" width="2" style="120" customWidth="1"/>
    <col min="9479" max="9479" width="2.85546875" style="120" customWidth="1"/>
    <col min="9480" max="9480" width="3" style="120" customWidth="1"/>
    <col min="9481" max="9481" width="2.7109375" style="120" customWidth="1"/>
    <col min="9482" max="9482" width="2.42578125" style="120" customWidth="1"/>
    <col min="9483" max="9483" width="3.28515625" style="120" customWidth="1"/>
    <col min="9484" max="9484" width="3.5703125" style="120" customWidth="1"/>
    <col min="9485" max="9485" width="4" style="120" customWidth="1"/>
    <col min="9486" max="9486" width="3.42578125" style="120" customWidth="1"/>
    <col min="9487" max="9487" width="3" style="120" customWidth="1"/>
    <col min="9488" max="9721" width="11.42578125" style="120"/>
    <col min="9722" max="9722" width="44.42578125" style="120" customWidth="1"/>
    <col min="9723" max="9723" width="13" style="120" customWidth="1"/>
    <col min="9724" max="9729" width="2" style="120" customWidth="1"/>
    <col min="9730" max="9730" width="2.42578125" style="120" customWidth="1"/>
    <col min="9731" max="9731" width="3" style="120" customWidth="1"/>
    <col min="9732" max="9734" width="2" style="120" customWidth="1"/>
    <col min="9735" max="9735" width="2.85546875" style="120" customWidth="1"/>
    <col min="9736" max="9736" width="3" style="120" customWidth="1"/>
    <col min="9737" max="9737" width="2.7109375" style="120" customWidth="1"/>
    <col min="9738" max="9738" width="2.42578125" style="120" customWidth="1"/>
    <col min="9739" max="9739" width="3.28515625" style="120" customWidth="1"/>
    <col min="9740" max="9740" width="3.5703125" style="120" customWidth="1"/>
    <col min="9741" max="9741" width="4" style="120" customWidth="1"/>
    <col min="9742" max="9742" width="3.42578125" style="120" customWidth="1"/>
    <col min="9743" max="9743" width="3" style="120" customWidth="1"/>
    <col min="9744" max="9977" width="11.42578125" style="120"/>
    <col min="9978" max="9978" width="44.42578125" style="120" customWidth="1"/>
    <col min="9979" max="9979" width="13" style="120" customWidth="1"/>
    <col min="9980" max="9985" width="2" style="120" customWidth="1"/>
    <col min="9986" max="9986" width="2.42578125" style="120" customWidth="1"/>
    <col min="9987" max="9987" width="3" style="120" customWidth="1"/>
    <col min="9988" max="9990" width="2" style="120" customWidth="1"/>
    <col min="9991" max="9991" width="2.85546875" style="120" customWidth="1"/>
    <col min="9992" max="9992" width="3" style="120" customWidth="1"/>
    <col min="9993" max="9993" width="2.7109375" style="120" customWidth="1"/>
    <col min="9994" max="9994" width="2.42578125" style="120" customWidth="1"/>
    <col min="9995" max="9995" width="3.28515625" style="120" customWidth="1"/>
    <col min="9996" max="9996" width="3.5703125" style="120" customWidth="1"/>
    <col min="9997" max="9997" width="4" style="120" customWidth="1"/>
    <col min="9998" max="9998" width="3.42578125" style="120" customWidth="1"/>
    <col min="9999" max="9999" width="3" style="120" customWidth="1"/>
    <col min="10000" max="10233" width="11.42578125" style="120"/>
    <col min="10234" max="10234" width="44.42578125" style="120" customWidth="1"/>
    <col min="10235" max="10235" width="13" style="120" customWidth="1"/>
    <col min="10236" max="10241" width="2" style="120" customWidth="1"/>
    <col min="10242" max="10242" width="2.42578125" style="120" customWidth="1"/>
    <col min="10243" max="10243" width="3" style="120" customWidth="1"/>
    <col min="10244" max="10246" width="2" style="120" customWidth="1"/>
    <col min="10247" max="10247" width="2.85546875" style="120" customWidth="1"/>
    <col min="10248" max="10248" width="3" style="120" customWidth="1"/>
    <col min="10249" max="10249" width="2.7109375" style="120" customWidth="1"/>
    <col min="10250" max="10250" width="2.42578125" style="120" customWidth="1"/>
    <col min="10251" max="10251" width="3.28515625" style="120" customWidth="1"/>
    <col min="10252" max="10252" width="3.5703125" style="120" customWidth="1"/>
    <col min="10253" max="10253" width="4" style="120" customWidth="1"/>
    <col min="10254" max="10254" width="3.42578125" style="120" customWidth="1"/>
    <col min="10255" max="10255" width="3" style="120" customWidth="1"/>
    <col min="10256" max="10489" width="11.42578125" style="120"/>
    <col min="10490" max="10490" width="44.42578125" style="120" customWidth="1"/>
    <col min="10491" max="10491" width="13" style="120" customWidth="1"/>
    <col min="10492" max="10497" width="2" style="120" customWidth="1"/>
    <col min="10498" max="10498" width="2.42578125" style="120" customWidth="1"/>
    <col min="10499" max="10499" width="3" style="120" customWidth="1"/>
    <col min="10500" max="10502" width="2" style="120" customWidth="1"/>
    <col min="10503" max="10503" width="2.85546875" style="120" customWidth="1"/>
    <col min="10504" max="10504" width="3" style="120" customWidth="1"/>
    <col min="10505" max="10505" width="2.7109375" style="120" customWidth="1"/>
    <col min="10506" max="10506" width="2.42578125" style="120" customWidth="1"/>
    <col min="10507" max="10507" width="3.28515625" style="120" customWidth="1"/>
    <col min="10508" max="10508" width="3.5703125" style="120" customWidth="1"/>
    <col min="10509" max="10509" width="4" style="120" customWidth="1"/>
    <col min="10510" max="10510" width="3.42578125" style="120" customWidth="1"/>
    <col min="10511" max="10511" width="3" style="120" customWidth="1"/>
    <col min="10512" max="10745" width="11.42578125" style="120"/>
    <col min="10746" max="10746" width="44.42578125" style="120" customWidth="1"/>
    <col min="10747" max="10747" width="13" style="120" customWidth="1"/>
    <col min="10748" max="10753" width="2" style="120" customWidth="1"/>
    <col min="10754" max="10754" width="2.42578125" style="120" customWidth="1"/>
    <col min="10755" max="10755" width="3" style="120" customWidth="1"/>
    <col min="10756" max="10758" width="2" style="120" customWidth="1"/>
    <col min="10759" max="10759" width="2.85546875" style="120" customWidth="1"/>
    <col min="10760" max="10760" width="3" style="120" customWidth="1"/>
    <col min="10761" max="10761" width="2.7109375" style="120" customWidth="1"/>
    <col min="10762" max="10762" width="2.42578125" style="120" customWidth="1"/>
    <col min="10763" max="10763" width="3.28515625" style="120" customWidth="1"/>
    <col min="10764" max="10764" width="3.5703125" style="120" customWidth="1"/>
    <col min="10765" max="10765" width="4" style="120" customWidth="1"/>
    <col min="10766" max="10766" width="3.42578125" style="120" customWidth="1"/>
    <col min="10767" max="10767" width="3" style="120" customWidth="1"/>
    <col min="10768" max="11001" width="11.42578125" style="120"/>
    <col min="11002" max="11002" width="44.42578125" style="120" customWidth="1"/>
    <col min="11003" max="11003" width="13" style="120" customWidth="1"/>
    <col min="11004" max="11009" width="2" style="120" customWidth="1"/>
    <col min="11010" max="11010" width="2.42578125" style="120" customWidth="1"/>
    <col min="11011" max="11011" width="3" style="120" customWidth="1"/>
    <col min="11012" max="11014" width="2" style="120" customWidth="1"/>
    <col min="11015" max="11015" width="2.85546875" style="120" customWidth="1"/>
    <col min="11016" max="11016" width="3" style="120" customWidth="1"/>
    <col min="11017" max="11017" width="2.7109375" style="120" customWidth="1"/>
    <col min="11018" max="11018" width="2.42578125" style="120" customWidth="1"/>
    <col min="11019" max="11019" width="3.28515625" style="120" customWidth="1"/>
    <col min="11020" max="11020" width="3.5703125" style="120" customWidth="1"/>
    <col min="11021" max="11021" width="4" style="120" customWidth="1"/>
    <col min="11022" max="11022" width="3.42578125" style="120" customWidth="1"/>
    <col min="11023" max="11023" width="3" style="120" customWidth="1"/>
    <col min="11024" max="11257" width="11.42578125" style="120"/>
    <col min="11258" max="11258" width="44.42578125" style="120" customWidth="1"/>
    <col min="11259" max="11259" width="13" style="120" customWidth="1"/>
    <col min="11260" max="11265" width="2" style="120" customWidth="1"/>
    <col min="11266" max="11266" width="2.42578125" style="120" customWidth="1"/>
    <col min="11267" max="11267" width="3" style="120" customWidth="1"/>
    <col min="11268" max="11270" width="2" style="120" customWidth="1"/>
    <col min="11271" max="11271" width="2.85546875" style="120" customWidth="1"/>
    <col min="11272" max="11272" width="3" style="120" customWidth="1"/>
    <col min="11273" max="11273" width="2.7109375" style="120" customWidth="1"/>
    <col min="11274" max="11274" width="2.42578125" style="120" customWidth="1"/>
    <col min="11275" max="11275" width="3.28515625" style="120" customWidth="1"/>
    <col min="11276" max="11276" width="3.5703125" style="120" customWidth="1"/>
    <col min="11277" max="11277" width="4" style="120" customWidth="1"/>
    <col min="11278" max="11278" width="3.42578125" style="120" customWidth="1"/>
    <col min="11279" max="11279" width="3" style="120" customWidth="1"/>
    <col min="11280" max="11513" width="11.42578125" style="120"/>
    <col min="11514" max="11514" width="44.42578125" style="120" customWidth="1"/>
    <col min="11515" max="11515" width="13" style="120" customWidth="1"/>
    <col min="11516" max="11521" width="2" style="120" customWidth="1"/>
    <col min="11522" max="11522" width="2.42578125" style="120" customWidth="1"/>
    <col min="11523" max="11523" width="3" style="120" customWidth="1"/>
    <col min="11524" max="11526" width="2" style="120" customWidth="1"/>
    <col min="11527" max="11527" width="2.85546875" style="120" customWidth="1"/>
    <col min="11528" max="11528" width="3" style="120" customWidth="1"/>
    <col min="11529" max="11529" width="2.7109375" style="120" customWidth="1"/>
    <col min="11530" max="11530" width="2.42578125" style="120" customWidth="1"/>
    <col min="11531" max="11531" width="3.28515625" style="120" customWidth="1"/>
    <col min="11532" max="11532" width="3.5703125" style="120" customWidth="1"/>
    <col min="11533" max="11533" width="4" style="120" customWidth="1"/>
    <col min="11534" max="11534" width="3.42578125" style="120" customWidth="1"/>
    <col min="11535" max="11535" width="3" style="120" customWidth="1"/>
    <col min="11536" max="11769" width="11.42578125" style="120"/>
    <col min="11770" max="11770" width="44.42578125" style="120" customWidth="1"/>
    <col min="11771" max="11771" width="13" style="120" customWidth="1"/>
    <col min="11772" max="11777" width="2" style="120" customWidth="1"/>
    <col min="11778" max="11778" width="2.42578125" style="120" customWidth="1"/>
    <col min="11779" max="11779" width="3" style="120" customWidth="1"/>
    <col min="11780" max="11782" width="2" style="120" customWidth="1"/>
    <col min="11783" max="11783" width="2.85546875" style="120" customWidth="1"/>
    <col min="11784" max="11784" width="3" style="120" customWidth="1"/>
    <col min="11785" max="11785" width="2.7109375" style="120" customWidth="1"/>
    <col min="11786" max="11786" width="2.42578125" style="120" customWidth="1"/>
    <col min="11787" max="11787" width="3.28515625" style="120" customWidth="1"/>
    <col min="11788" max="11788" width="3.5703125" style="120" customWidth="1"/>
    <col min="11789" max="11789" width="4" style="120" customWidth="1"/>
    <col min="11790" max="11790" width="3.42578125" style="120" customWidth="1"/>
    <col min="11791" max="11791" width="3" style="120" customWidth="1"/>
    <col min="11792" max="12025" width="11.42578125" style="120"/>
    <col min="12026" max="12026" width="44.42578125" style="120" customWidth="1"/>
    <col min="12027" max="12027" width="13" style="120" customWidth="1"/>
    <col min="12028" max="12033" width="2" style="120" customWidth="1"/>
    <col min="12034" max="12034" width="2.42578125" style="120" customWidth="1"/>
    <col min="12035" max="12035" width="3" style="120" customWidth="1"/>
    <col min="12036" max="12038" width="2" style="120" customWidth="1"/>
    <col min="12039" max="12039" width="2.85546875" style="120" customWidth="1"/>
    <col min="12040" max="12040" width="3" style="120" customWidth="1"/>
    <col min="12041" max="12041" width="2.7109375" style="120" customWidth="1"/>
    <col min="12042" max="12042" width="2.42578125" style="120" customWidth="1"/>
    <col min="12043" max="12043" width="3.28515625" style="120" customWidth="1"/>
    <col min="12044" max="12044" width="3.5703125" style="120" customWidth="1"/>
    <col min="12045" max="12045" width="4" style="120" customWidth="1"/>
    <col min="12046" max="12046" width="3.42578125" style="120" customWidth="1"/>
    <col min="12047" max="12047" width="3" style="120" customWidth="1"/>
    <col min="12048" max="12281" width="11.42578125" style="120"/>
    <col min="12282" max="12282" width="44.42578125" style="120" customWidth="1"/>
    <col min="12283" max="12283" width="13" style="120" customWidth="1"/>
    <col min="12284" max="12289" width="2" style="120" customWidth="1"/>
    <col min="12290" max="12290" width="2.42578125" style="120" customWidth="1"/>
    <col min="12291" max="12291" width="3" style="120" customWidth="1"/>
    <col min="12292" max="12294" width="2" style="120" customWidth="1"/>
    <col min="12295" max="12295" width="2.85546875" style="120" customWidth="1"/>
    <col min="12296" max="12296" width="3" style="120" customWidth="1"/>
    <col min="12297" max="12297" width="2.7109375" style="120" customWidth="1"/>
    <col min="12298" max="12298" width="2.42578125" style="120" customWidth="1"/>
    <col min="12299" max="12299" width="3.28515625" style="120" customWidth="1"/>
    <col min="12300" max="12300" width="3.5703125" style="120" customWidth="1"/>
    <col min="12301" max="12301" width="4" style="120" customWidth="1"/>
    <col min="12302" max="12302" width="3.42578125" style="120" customWidth="1"/>
    <col min="12303" max="12303" width="3" style="120" customWidth="1"/>
    <col min="12304" max="12537" width="11.42578125" style="120"/>
    <col min="12538" max="12538" width="44.42578125" style="120" customWidth="1"/>
    <col min="12539" max="12539" width="13" style="120" customWidth="1"/>
    <col min="12540" max="12545" width="2" style="120" customWidth="1"/>
    <col min="12546" max="12546" width="2.42578125" style="120" customWidth="1"/>
    <col min="12547" max="12547" width="3" style="120" customWidth="1"/>
    <col min="12548" max="12550" width="2" style="120" customWidth="1"/>
    <col min="12551" max="12551" width="2.85546875" style="120" customWidth="1"/>
    <col min="12552" max="12552" width="3" style="120" customWidth="1"/>
    <col min="12553" max="12553" width="2.7109375" style="120" customWidth="1"/>
    <col min="12554" max="12554" width="2.42578125" style="120" customWidth="1"/>
    <col min="12555" max="12555" width="3.28515625" style="120" customWidth="1"/>
    <col min="12556" max="12556" width="3.5703125" style="120" customWidth="1"/>
    <col min="12557" max="12557" width="4" style="120" customWidth="1"/>
    <col min="12558" max="12558" width="3.42578125" style="120" customWidth="1"/>
    <col min="12559" max="12559" width="3" style="120" customWidth="1"/>
    <col min="12560" max="12793" width="11.42578125" style="120"/>
    <col min="12794" max="12794" width="44.42578125" style="120" customWidth="1"/>
    <col min="12795" max="12795" width="13" style="120" customWidth="1"/>
    <col min="12796" max="12801" width="2" style="120" customWidth="1"/>
    <col min="12802" max="12802" width="2.42578125" style="120" customWidth="1"/>
    <col min="12803" max="12803" width="3" style="120" customWidth="1"/>
    <col min="12804" max="12806" width="2" style="120" customWidth="1"/>
    <col min="12807" max="12807" width="2.85546875" style="120" customWidth="1"/>
    <col min="12808" max="12808" width="3" style="120" customWidth="1"/>
    <col min="12809" max="12809" width="2.7109375" style="120" customWidth="1"/>
    <col min="12810" max="12810" width="2.42578125" style="120" customWidth="1"/>
    <col min="12811" max="12811" width="3.28515625" style="120" customWidth="1"/>
    <col min="12812" max="12812" width="3.5703125" style="120" customWidth="1"/>
    <col min="12813" max="12813" width="4" style="120" customWidth="1"/>
    <col min="12814" max="12814" width="3.42578125" style="120" customWidth="1"/>
    <col min="12815" max="12815" width="3" style="120" customWidth="1"/>
    <col min="12816" max="13049" width="11.42578125" style="120"/>
    <col min="13050" max="13050" width="44.42578125" style="120" customWidth="1"/>
    <col min="13051" max="13051" width="13" style="120" customWidth="1"/>
    <col min="13052" max="13057" width="2" style="120" customWidth="1"/>
    <col min="13058" max="13058" width="2.42578125" style="120" customWidth="1"/>
    <col min="13059" max="13059" width="3" style="120" customWidth="1"/>
    <col min="13060" max="13062" width="2" style="120" customWidth="1"/>
    <col min="13063" max="13063" width="2.85546875" style="120" customWidth="1"/>
    <col min="13064" max="13064" width="3" style="120" customWidth="1"/>
    <col min="13065" max="13065" width="2.7109375" style="120" customWidth="1"/>
    <col min="13066" max="13066" width="2.42578125" style="120" customWidth="1"/>
    <col min="13067" max="13067" width="3.28515625" style="120" customWidth="1"/>
    <col min="13068" max="13068" width="3.5703125" style="120" customWidth="1"/>
    <col min="13069" max="13069" width="4" style="120" customWidth="1"/>
    <col min="13070" max="13070" width="3.42578125" style="120" customWidth="1"/>
    <col min="13071" max="13071" width="3" style="120" customWidth="1"/>
    <col min="13072" max="13305" width="11.42578125" style="120"/>
    <col min="13306" max="13306" width="44.42578125" style="120" customWidth="1"/>
    <col min="13307" max="13307" width="13" style="120" customWidth="1"/>
    <col min="13308" max="13313" width="2" style="120" customWidth="1"/>
    <col min="13314" max="13314" width="2.42578125" style="120" customWidth="1"/>
    <col min="13315" max="13315" width="3" style="120" customWidth="1"/>
    <col min="13316" max="13318" width="2" style="120" customWidth="1"/>
    <col min="13319" max="13319" width="2.85546875" style="120" customWidth="1"/>
    <col min="13320" max="13320" width="3" style="120" customWidth="1"/>
    <col min="13321" max="13321" width="2.7109375" style="120" customWidth="1"/>
    <col min="13322" max="13322" width="2.42578125" style="120" customWidth="1"/>
    <col min="13323" max="13323" width="3.28515625" style="120" customWidth="1"/>
    <col min="13324" max="13324" width="3.5703125" style="120" customWidth="1"/>
    <col min="13325" max="13325" width="4" style="120" customWidth="1"/>
    <col min="13326" max="13326" width="3.42578125" style="120" customWidth="1"/>
    <col min="13327" max="13327" width="3" style="120" customWidth="1"/>
    <col min="13328" max="13561" width="11.42578125" style="120"/>
    <col min="13562" max="13562" width="44.42578125" style="120" customWidth="1"/>
    <col min="13563" max="13563" width="13" style="120" customWidth="1"/>
    <col min="13564" max="13569" width="2" style="120" customWidth="1"/>
    <col min="13570" max="13570" width="2.42578125" style="120" customWidth="1"/>
    <col min="13571" max="13571" width="3" style="120" customWidth="1"/>
    <col min="13572" max="13574" width="2" style="120" customWidth="1"/>
    <col min="13575" max="13575" width="2.85546875" style="120" customWidth="1"/>
    <col min="13576" max="13576" width="3" style="120" customWidth="1"/>
    <col min="13577" max="13577" width="2.7109375" style="120" customWidth="1"/>
    <col min="13578" max="13578" width="2.42578125" style="120" customWidth="1"/>
    <col min="13579" max="13579" width="3.28515625" style="120" customWidth="1"/>
    <col min="13580" max="13580" width="3.5703125" style="120" customWidth="1"/>
    <col min="13581" max="13581" width="4" style="120" customWidth="1"/>
    <col min="13582" max="13582" width="3.42578125" style="120" customWidth="1"/>
    <col min="13583" max="13583" width="3" style="120" customWidth="1"/>
    <col min="13584" max="13817" width="11.42578125" style="120"/>
    <col min="13818" max="13818" width="44.42578125" style="120" customWidth="1"/>
    <col min="13819" max="13819" width="13" style="120" customWidth="1"/>
    <col min="13820" max="13825" width="2" style="120" customWidth="1"/>
    <col min="13826" max="13826" width="2.42578125" style="120" customWidth="1"/>
    <col min="13827" max="13827" width="3" style="120" customWidth="1"/>
    <col min="13828" max="13830" width="2" style="120" customWidth="1"/>
    <col min="13831" max="13831" width="2.85546875" style="120" customWidth="1"/>
    <col min="13832" max="13832" width="3" style="120" customWidth="1"/>
    <col min="13833" max="13833" width="2.7109375" style="120" customWidth="1"/>
    <col min="13834" max="13834" width="2.42578125" style="120" customWidth="1"/>
    <col min="13835" max="13835" width="3.28515625" style="120" customWidth="1"/>
    <col min="13836" max="13836" width="3.5703125" style="120" customWidth="1"/>
    <col min="13837" max="13837" width="4" style="120" customWidth="1"/>
    <col min="13838" max="13838" width="3.42578125" style="120" customWidth="1"/>
    <col min="13839" max="13839" width="3" style="120" customWidth="1"/>
    <col min="13840" max="14073" width="11.42578125" style="120"/>
    <col min="14074" max="14074" width="44.42578125" style="120" customWidth="1"/>
    <col min="14075" max="14075" width="13" style="120" customWidth="1"/>
    <col min="14076" max="14081" width="2" style="120" customWidth="1"/>
    <col min="14082" max="14082" width="2.42578125" style="120" customWidth="1"/>
    <col min="14083" max="14083" width="3" style="120" customWidth="1"/>
    <col min="14084" max="14086" width="2" style="120" customWidth="1"/>
    <col min="14087" max="14087" width="2.85546875" style="120" customWidth="1"/>
    <col min="14088" max="14088" width="3" style="120" customWidth="1"/>
    <col min="14089" max="14089" width="2.7109375" style="120" customWidth="1"/>
    <col min="14090" max="14090" width="2.42578125" style="120" customWidth="1"/>
    <col min="14091" max="14091" width="3.28515625" style="120" customWidth="1"/>
    <col min="14092" max="14092" width="3.5703125" style="120" customWidth="1"/>
    <col min="14093" max="14093" width="4" style="120" customWidth="1"/>
    <col min="14094" max="14094" width="3.42578125" style="120" customWidth="1"/>
    <col min="14095" max="14095" width="3" style="120" customWidth="1"/>
    <col min="14096" max="14329" width="11.42578125" style="120"/>
    <col min="14330" max="14330" width="44.42578125" style="120" customWidth="1"/>
    <col min="14331" max="14331" width="13" style="120" customWidth="1"/>
    <col min="14332" max="14337" width="2" style="120" customWidth="1"/>
    <col min="14338" max="14338" width="2.42578125" style="120" customWidth="1"/>
    <col min="14339" max="14339" width="3" style="120" customWidth="1"/>
    <col min="14340" max="14342" width="2" style="120" customWidth="1"/>
    <col min="14343" max="14343" width="2.85546875" style="120" customWidth="1"/>
    <col min="14344" max="14344" width="3" style="120" customWidth="1"/>
    <col min="14345" max="14345" width="2.7109375" style="120" customWidth="1"/>
    <col min="14346" max="14346" width="2.42578125" style="120" customWidth="1"/>
    <col min="14347" max="14347" width="3.28515625" style="120" customWidth="1"/>
    <col min="14348" max="14348" width="3.5703125" style="120" customWidth="1"/>
    <col min="14349" max="14349" width="4" style="120" customWidth="1"/>
    <col min="14350" max="14350" width="3.42578125" style="120" customWidth="1"/>
    <col min="14351" max="14351" width="3" style="120" customWidth="1"/>
    <col min="14352" max="14585" width="11.42578125" style="120"/>
    <col min="14586" max="14586" width="44.42578125" style="120" customWidth="1"/>
    <col min="14587" max="14587" width="13" style="120" customWidth="1"/>
    <col min="14588" max="14593" width="2" style="120" customWidth="1"/>
    <col min="14594" max="14594" width="2.42578125" style="120" customWidth="1"/>
    <col min="14595" max="14595" width="3" style="120" customWidth="1"/>
    <col min="14596" max="14598" width="2" style="120" customWidth="1"/>
    <col min="14599" max="14599" width="2.85546875" style="120" customWidth="1"/>
    <col min="14600" max="14600" width="3" style="120" customWidth="1"/>
    <col min="14601" max="14601" width="2.7109375" style="120" customWidth="1"/>
    <col min="14602" max="14602" width="2.42578125" style="120" customWidth="1"/>
    <col min="14603" max="14603" width="3.28515625" style="120" customWidth="1"/>
    <col min="14604" max="14604" width="3.5703125" style="120" customWidth="1"/>
    <col min="14605" max="14605" width="4" style="120" customWidth="1"/>
    <col min="14606" max="14606" width="3.42578125" style="120" customWidth="1"/>
    <col min="14607" max="14607" width="3" style="120" customWidth="1"/>
    <col min="14608" max="14841" width="11.42578125" style="120"/>
    <col min="14842" max="14842" width="44.42578125" style="120" customWidth="1"/>
    <col min="14843" max="14843" width="13" style="120" customWidth="1"/>
    <col min="14844" max="14849" width="2" style="120" customWidth="1"/>
    <col min="14850" max="14850" width="2.42578125" style="120" customWidth="1"/>
    <col min="14851" max="14851" width="3" style="120" customWidth="1"/>
    <col min="14852" max="14854" width="2" style="120" customWidth="1"/>
    <col min="14855" max="14855" width="2.85546875" style="120" customWidth="1"/>
    <col min="14856" max="14856" width="3" style="120" customWidth="1"/>
    <col min="14857" max="14857" width="2.7109375" style="120" customWidth="1"/>
    <col min="14858" max="14858" width="2.42578125" style="120" customWidth="1"/>
    <col min="14859" max="14859" width="3.28515625" style="120" customWidth="1"/>
    <col min="14860" max="14860" width="3.5703125" style="120" customWidth="1"/>
    <col min="14861" max="14861" width="4" style="120" customWidth="1"/>
    <col min="14862" max="14862" width="3.42578125" style="120" customWidth="1"/>
    <col min="14863" max="14863" width="3" style="120" customWidth="1"/>
    <col min="14864" max="15097" width="11.42578125" style="120"/>
    <col min="15098" max="15098" width="44.42578125" style="120" customWidth="1"/>
    <col min="15099" max="15099" width="13" style="120" customWidth="1"/>
    <col min="15100" max="15105" width="2" style="120" customWidth="1"/>
    <col min="15106" max="15106" width="2.42578125" style="120" customWidth="1"/>
    <col min="15107" max="15107" width="3" style="120" customWidth="1"/>
    <col min="15108" max="15110" width="2" style="120" customWidth="1"/>
    <col min="15111" max="15111" width="2.85546875" style="120" customWidth="1"/>
    <col min="15112" max="15112" width="3" style="120" customWidth="1"/>
    <col min="15113" max="15113" width="2.7109375" style="120" customWidth="1"/>
    <col min="15114" max="15114" width="2.42578125" style="120" customWidth="1"/>
    <col min="15115" max="15115" width="3.28515625" style="120" customWidth="1"/>
    <col min="15116" max="15116" width="3.5703125" style="120" customWidth="1"/>
    <col min="15117" max="15117" width="4" style="120" customWidth="1"/>
    <col min="15118" max="15118" width="3.42578125" style="120" customWidth="1"/>
    <col min="15119" max="15119" width="3" style="120" customWidth="1"/>
    <col min="15120" max="15353" width="11.42578125" style="120"/>
    <col min="15354" max="15354" width="44.42578125" style="120" customWidth="1"/>
    <col min="15355" max="15355" width="13" style="120" customWidth="1"/>
    <col min="15356" max="15361" width="2" style="120" customWidth="1"/>
    <col min="15362" max="15362" width="2.42578125" style="120" customWidth="1"/>
    <col min="15363" max="15363" width="3" style="120" customWidth="1"/>
    <col min="15364" max="15366" width="2" style="120" customWidth="1"/>
    <col min="15367" max="15367" width="2.85546875" style="120" customWidth="1"/>
    <col min="15368" max="15368" width="3" style="120" customWidth="1"/>
    <col min="15369" max="15369" width="2.7109375" style="120" customWidth="1"/>
    <col min="15370" max="15370" width="2.42578125" style="120" customWidth="1"/>
    <col min="15371" max="15371" width="3.28515625" style="120" customWidth="1"/>
    <col min="15372" max="15372" width="3.5703125" style="120" customWidth="1"/>
    <col min="15373" max="15373" width="4" style="120" customWidth="1"/>
    <col min="15374" max="15374" width="3.42578125" style="120" customWidth="1"/>
    <col min="15375" max="15375" width="3" style="120" customWidth="1"/>
    <col min="15376" max="15609" width="11.42578125" style="120"/>
    <col min="15610" max="15610" width="44.42578125" style="120" customWidth="1"/>
    <col min="15611" max="15611" width="13" style="120" customWidth="1"/>
    <col min="15612" max="15617" width="2" style="120" customWidth="1"/>
    <col min="15618" max="15618" width="2.42578125" style="120" customWidth="1"/>
    <col min="15619" max="15619" width="3" style="120" customWidth="1"/>
    <col min="15620" max="15622" width="2" style="120" customWidth="1"/>
    <col min="15623" max="15623" width="2.85546875" style="120" customWidth="1"/>
    <col min="15624" max="15624" width="3" style="120" customWidth="1"/>
    <col min="15625" max="15625" width="2.7109375" style="120" customWidth="1"/>
    <col min="15626" max="15626" width="2.42578125" style="120" customWidth="1"/>
    <col min="15627" max="15627" width="3.28515625" style="120" customWidth="1"/>
    <col min="15628" max="15628" width="3.5703125" style="120" customWidth="1"/>
    <col min="15629" max="15629" width="4" style="120" customWidth="1"/>
    <col min="15630" max="15630" width="3.42578125" style="120" customWidth="1"/>
    <col min="15631" max="15631" width="3" style="120" customWidth="1"/>
    <col min="15632" max="15865" width="11.42578125" style="120"/>
    <col min="15866" max="15866" width="44.42578125" style="120" customWidth="1"/>
    <col min="15867" max="15867" width="13" style="120" customWidth="1"/>
    <col min="15868" max="15873" width="2" style="120" customWidth="1"/>
    <col min="15874" max="15874" width="2.42578125" style="120" customWidth="1"/>
    <col min="15875" max="15875" width="3" style="120" customWidth="1"/>
    <col min="15876" max="15878" width="2" style="120" customWidth="1"/>
    <col min="15879" max="15879" width="2.85546875" style="120" customWidth="1"/>
    <col min="15880" max="15880" width="3" style="120" customWidth="1"/>
    <col min="15881" max="15881" width="2.7109375" style="120" customWidth="1"/>
    <col min="15882" max="15882" width="2.42578125" style="120" customWidth="1"/>
    <col min="15883" max="15883" width="3.28515625" style="120" customWidth="1"/>
    <col min="15884" max="15884" width="3.5703125" style="120" customWidth="1"/>
    <col min="15885" max="15885" width="4" style="120" customWidth="1"/>
    <col min="15886" max="15886" width="3.42578125" style="120" customWidth="1"/>
    <col min="15887" max="15887" width="3" style="120" customWidth="1"/>
    <col min="15888" max="16121" width="11.42578125" style="120"/>
    <col min="16122" max="16122" width="44.42578125" style="120" customWidth="1"/>
    <col min="16123" max="16123" width="13" style="120" customWidth="1"/>
    <col min="16124" max="16129" width="2" style="120" customWidth="1"/>
    <col min="16130" max="16130" width="2.42578125" style="120" customWidth="1"/>
    <col min="16131" max="16131" width="3" style="120" customWidth="1"/>
    <col min="16132" max="16134" width="2" style="120" customWidth="1"/>
    <col min="16135" max="16135" width="2.85546875" style="120" customWidth="1"/>
    <col min="16136" max="16136" width="3" style="120" customWidth="1"/>
    <col min="16137" max="16137" width="2.7109375" style="120" customWidth="1"/>
    <col min="16138" max="16138" width="2.42578125" style="120" customWidth="1"/>
    <col min="16139" max="16139" width="3.28515625" style="120" customWidth="1"/>
    <col min="16140" max="16140" width="3.5703125" style="120" customWidth="1"/>
    <col min="16141" max="16141" width="4" style="120" customWidth="1"/>
    <col min="16142" max="16142" width="3.42578125" style="120" customWidth="1"/>
    <col min="16143" max="16143" width="3" style="120" customWidth="1"/>
    <col min="16144" max="16384" width="11.42578125" style="120"/>
  </cols>
  <sheetData>
    <row r="1" spans="1:24" s="4" customFormat="1" ht="12.75" customHeight="1">
      <c r="A1" s="1"/>
      <c r="B1" s="316" t="s">
        <v>325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</row>
    <row r="2" spans="1:24" ht="12.75" customHeight="1"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</row>
    <row r="3" spans="1:24" ht="12.75" customHeight="1">
      <c r="A3" s="276" t="s">
        <v>227</v>
      </c>
      <c r="B3" s="276"/>
      <c r="C3" s="352" t="s">
        <v>228</v>
      </c>
      <c r="D3" s="352"/>
      <c r="E3" s="352"/>
      <c r="F3" s="353" t="s">
        <v>264</v>
      </c>
      <c r="G3" s="354"/>
      <c r="H3" s="355"/>
      <c r="I3" s="353" t="s">
        <v>234</v>
      </c>
      <c r="J3" s="355"/>
      <c r="K3" s="276"/>
      <c r="L3" s="349" t="s">
        <v>235</v>
      </c>
      <c r="M3" s="349" t="s">
        <v>236</v>
      </c>
      <c r="N3" s="349" t="s">
        <v>237</v>
      </c>
      <c r="O3" s="349" t="s">
        <v>238</v>
      </c>
      <c r="P3" s="349" t="s">
        <v>239</v>
      </c>
      <c r="Q3" s="349" t="s">
        <v>240</v>
      </c>
      <c r="R3" s="349" t="s">
        <v>241</v>
      </c>
      <c r="S3" s="349" t="s">
        <v>242</v>
      </c>
      <c r="T3" s="349" t="s">
        <v>243</v>
      </c>
      <c r="U3" s="349" t="s">
        <v>244</v>
      </c>
      <c r="V3" s="349" t="s">
        <v>245</v>
      </c>
      <c r="W3" s="349" t="s">
        <v>246</v>
      </c>
    </row>
    <row r="4" spans="1:24" ht="12.75" customHeight="1">
      <c r="A4" s="276" t="s">
        <v>228</v>
      </c>
      <c r="B4" s="276" t="s">
        <v>229</v>
      </c>
      <c r="C4" s="227" t="s">
        <v>61</v>
      </c>
      <c r="D4" s="227" t="s">
        <v>62</v>
      </c>
      <c r="E4" s="225" t="s">
        <v>230</v>
      </c>
      <c r="F4" s="227" t="s">
        <v>231</v>
      </c>
      <c r="G4" s="227" t="s">
        <v>62</v>
      </c>
      <c r="H4" s="276" t="s">
        <v>321</v>
      </c>
      <c r="I4" s="276" t="s">
        <v>232</v>
      </c>
      <c r="J4" s="276" t="s">
        <v>233</v>
      </c>
      <c r="K4" s="276" t="s">
        <v>99</v>
      </c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</row>
    <row r="5" spans="1:24" s="155" customFormat="1" ht="12.75" customHeight="1">
      <c r="A5" s="27" t="str">
        <f>'PEP C '!A18</f>
        <v>1.</v>
      </c>
      <c r="B5" s="103" t="str">
        <f>'PEP C '!B18</f>
        <v>Componente I. Mejoramiento de la calidad de los registros existentes</v>
      </c>
      <c r="C5" s="174">
        <f>'PEP C '!D18</f>
        <v>40787.375</v>
      </c>
      <c r="D5" s="174">
        <f>'PEP C '!E18</f>
        <v>41880.791666666664</v>
      </c>
      <c r="E5" s="31">
        <f>'PEP BO L1070'!I18</f>
        <v>711000</v>
      </c>
      <c r="F5" s="174">
        <v>40909</v>
      </c>
      <c r="G5" s="174">
        <v>41244</v>
      </c>
      <c r="H5" s="31">
        <f>'POA PD BO L1070'!P5</f>
        <v>519695.65217391297</v>
      </c>
      <c r="I5" s="176"/>
      <c r="J5" s="176"/>
      <c r="K5" s="176" t="str">
        <f>'PEP C '!K18</f>
        <v>UDAPE/MPD/UCP</v>
      </c>
      <c r="L5" s="69"/>
      <c r="M5" s="69"/>
      <c r="N5" s="69"/>
      <c r="O5" s="69"/>
      <c r="P5" s="69"/>
      <c r="Q5" s="69"/>
      <c r="R5" s="69"/>
      <c r="S5" s="69"/>
      <c r="T5" s="69"/>
      <c r="U5" s="69"/>
      <c r="V5" s="156"/>
      <c r="W5" s="156"/>
      <c r="X5" s="226"/>
    </row>
    <row r="6" spans="1:24" s="157" customFormat="1" ht="12.75" customHeight="1">
      <c r="A6" s="32" t="str">
        <f>'PEP C '!A19</f>
        <v>1.1</v>
      </c>
      <c r="B6" s="33" t="str">
        <f>'PEP C '!B19</f>
        <v>Sistema RUB implementado</v>
      </c>
      <c r="C6" s="222">
        <f>'PEP C '!D19</f>
        <v>40787.375</v>
      </c>
      <c r="D6" s="222">
        <f>'PEP C '!E19</f>
        <v>41213.791666666664</v>
      </c>
      <c r="E6" s="37">
        <f>'PEP BO L1070'!I19</f>
        <v>500000</v>
      </c>
      <c r="F6" s="222">
        <v>40909</v>
      </c>
      <c r="G6" s="222">
        <v>41244</v>
      </c>
      <c r="H6" s="37">
        <f>'POA PD BO L1070'!P6</f>
        <v>500000</v>
      </c>
      <c r="I6" s="182"/>
      <c r="J6" s="182"/>
      <c r="K6" s="182" t="str">
        <f>'PEP C '!K19</f>
        <v>UDAPE</v>
      </c>
      <c r="L6" s="69"/>
      <c r="M6" s="69"/>
      <c r="N6" s="69"/>
      <c r="O6" s="69"/>
      <c r="P6" s="69"/>
      <c r="Q6" s="69"/>
      <c r="R6" s="69"/>
      <c r="S6" s="69"/>
      <c r="T6" s="69"/>
      <c r="U6" s="69"/>
      <c r="V6" s="156"/>
      <c r="W6" s="156"/>
    </row>
    <row r="7" spans="1:24" s="158" customFormat="1" ht="12.75" customHeight="1">
      <c r="A7" s="38" t="str">
        <f>'PEP C '!A20</f>
        <v>1.1.1</v>
      </c>
      <c r="B7" s="39" t="str">
        <f>'PEP C '!B20</f>
        <v>Diseño conceptual y sistema informático finalizado</v>
      </c>
      <c r="C7" s="223">
        <f>'PEP C '!D20</f>
        <v>40787.375</v>
      </c>
      <c r="D7" s="223">
        <f>'PEP C '!E20</f>
        <v>40968.791666666664</v>
      </c>
      <c r="E7" s="43">
        <f>'PEP BO L1070'!I20</f>
        <v>0</v>
      </c>
      <c r="F7" s="223">
        <v>40909</v>
      </c>
      <c r="G7" s="223">
        <v>41244</v>
      </c>
      <c r="H7" s="43">
        <f>'POA PD BO L1070'!P7</f>
        <v>0</v>
      </c>
      <c r="I7" s="188"/>
      <c r="J7" s="188"/>
      <c r="K7" s="188" t="str">
        <f>'PEP C '!K20</f>
        <v>UDAPE</v>
      </c>
      <c r="L7" s="69"/>
      <c r="M7" s="69"/>
      <c r="N7" s="69"/>
      <c r="O7" s="69"/>
      <c r="P7" s="69"/>
      <c r="Q7" s="69"/>
      <c r="R7" s="69"/>
      <c r="S7" s="69"/>
      <c r="T7" s="69"/>
      <c r="U7" s="69"/>
      <c r="V7" s="156"/>
      <c r="W7" s="156"/>
    </row>
    <row r="8" spans="1:24" s="159" customFormat="1" ht="51">
      <c r="A8" s="44" t="str">
        <f>'PEP C '!A21</f>
        <v>1.1.1.1</v>
      </c>
      <c r="B8" s="45" t="str">
        <f>'PEP C '!B21</f>
        <v>Contratación de consultor para el diseño técnico y conceptual, y propuesta de implementación del RUB con sus diferentes fases y  acompañamiento del diseño informático.</v>
      </c>
      <c r="C8" s="192">
        <f>'PEP C '!D21</f>
        <v>40787.375</v>
      </c>
      <c r="D8" s="192">
        <f>'PEP C '!E21</f>
        <v>40968.791666666664</v>
      </c>
      <c r="E8" s="49">
        <f>'PEP BO L1070'!I21</f>
        <v>0</v>
      </c>
      <c r="F8" s="192">
        <v>40909</v>
      </c>
      <c r="G8" s="192">
        <v>40968.791666666664</v>
      </c>
      <c r="H8" s="49">
        <f>'POA PD BO L1070'!P8</f>
        <v>0</v>
      </c>
      <c r="I8" s="194"/>
      <c r="J8" s="194"/>
      <c r="K8" s="194" t="str">
        <f>'PEP C '!K21</f>
        <v>UDAPE</v>
      </c>
      <c r="L8" s="247"/>
      <c r="M8" s="247"/>
      <c r="N8" s="69"/>
      <c r="O8" s="69"/>
      <c r="P8" s="69"/>
      <c r="Q8" s="69"/>
      <c r="R8" s="69"/>
      <c r="S8" s="69"/>
      <c r="T8" s="69"/>
      <c r="U8" s="69"/>
      <c r="V8" s="156"/>
      <c r="W8" s="156"/>
    </row>
    <row r="9" spans="1:24" s="159" customFormat="1" ht="38.25">
      <c r="A9" s="44" t="str">
        <f>'PEP C '!A22</f>
        <v>1.1.1.2</v>
      </c>
      <c r="B9" s="45" t="str">
        <f>'PEP C '!B22</f>
        <v>Contratación de consultor para definición y construcción  del índice de focalización y el diseño de la ficha socioeconómica</v>
      </c>
      <c r="C9" s="192">
        <f>'PEP C '!D22</f>
        <v>40787.375</v>
      </c>
      <c r="D9" s="192">
        <f>'PEP C '!E22</f>
        <v>40968.791666666664</v>
      </c>
      <c r="E9" s="49">
        <f>'PEP BO L1070'!I22</f>
        <v>0</v>
      </c>
      <c r="F9" s="192">
        <v>40909</v>
      </c>
      <c r="G9" s="192">
        <v>40968.791666666664</v>
      </c>
      <c r="H9" s="49">
        <f>'POA PD BO L1070'!P9</f>
        <v>0</v>
      </c>
      <c r="I9" s="194"/>
      <c r="J9" s="194"/>
      <c r="K9" s="194" t="str">
        <f>'PEP C '!K22</f>
        <v>UDAPE</v>
      </c>
      <c r="L9" s="247"/>
      <c r="M9" s="247"/>
      <c r="N9" s="69"/>
      <c r="O9" s="69"/>
      <c r="P9" s="69"/>
      <c r="Q9" s="69"/>
      <c r="R9" s="69"/>
      <c r="S9" s="69"/>
      <c r="T9" s="69"/>
      <c r="U9" s="69"/>
      <c r="V9" s="156"/>
      <c r="W9" s="156"/>
    </row>
    <row r="10" spans="1:24" s="158" customFormat="1" ht="25.5">
      <c r="A10" s="44" t="str">
        <f>'PEP C '!A23</f>
        <v>1.1.1.3</v>
      </c>
      <c r="B10" s="45" t="str">
        <f>'PEP C '!B23</f>
        <v xml:space="preserve">Contratación de empresa para el diseño, desarrollo y apoyo de implementación del sistema tecnológico  </v>
      </c>
      <c r="C10" s="192">
        <f>'PEP C '!D23</f>
        <v>40787.375</v>
      </c>
      <c r="D10" s="192">
        <f>'PEP C '!E23</f>
        <v>40968.791666666664</v>
      </c>
      <c r="E10" s="49">
        <f>'PEP BO L1070'!I23</f>
        <v>0</v>
      </c>
      <c r="F10" s="192">
        <v>40909</v>
      </c>
      <c r="G10" s="192">
        <v>40968.791666666664</v>
      </c>
      <c r="H10" s="49">
        <f>'POA PD BO L1070'!P10</f>
        <v>0</v>
      </c>
      <c r="I10" s="194"/>
      <c r="J10" s="194"/>
      <c r="K10" s="194" t="str">
        <f>'PEP C '!K23</f>
        <v>UDAPE</v>
      </c>
      <c r="L10" s="247"/>
      <c r="M10" s="247"/>
      <c r="N10" s="69"/>
      <c r="O10" s="69"/>
      <c r="P10" s="69"/>
      <c r="Q10" s="69"/>
      <c r="R10" s="69"/>
      <c r="S10" s="69"/>
      <c r="T10" s="69"/>
      <c r="U10" s="69"/>
      <c r="V10" s="156"/>
      <c r="W10" s="156"/>
    </row>
    <row r="11" spans="1:24" s="158" customFormat="1" ht="38.25">
      <c r="A11" s="44" t="str">
        <f>'PEP C '!A24</f>
        <v>1.1.1.4</v>
      </c>
      <c r="B11" s="45" t="str">
        <f>'PEP C '!B24</f>
        <v>Adquisición de software de ingreso de datos y para calculo del índice desarrollado (confirmar si es correcto)</v>
      </c>
      <c r="C11" s="192">
        <f>'PEP C '!D24</f>
        <v>40787.375</v>
      </c>
      <c r="D11" s="192">
        <f>'PEP C '!E24</f>
        <v>40968.791666666664</v>
      </c>
      <c r="E11" s="49">
        <f>'PEP BO L1070'!I24</f>
        <v>0</v>
      </c>
      <c r="F11" s="192">
        <v>40909</v>
      </c>
      <c r="G11" s="192">
        <v>40968.791666666664</v>
      </c>
      <c r="H11" s="49">
        <f>'POA PD BO L1070'!P11</f>
        <v>0</v>
      </c>
      <c r="I11" s="194"/>
      <c r="J11" s="194"/>
      <c r="K11" s="194" t="str">
        <f>'PEP C '!K24</f>
        <v>UDAPE</v>
      </c>
      <c r="L11" s="247"/>
      <c r="M11" s="247"/>
      <c r="N11" s="69"/>
      <c r="O11" s="69"/>
      <c r="P11" s="69"/>
      <c r="Q11" s="69"/>
      <c r="R11" s="69"/>
      <c r="S11" s="69"/>
      <c r="T11" s="69"/>
      <c r="U11" s="69"/>
      <c r="V11" s="156"/>
      <c r="W11" s="156"/>
    </row>
    <row r="12" spans="1:24" s="158" customFormat="1" ht="38.25">
      <c r="A12" s="38" t="str">
        <f>'PEP C '!A25</f>
        <v>1.1.2</v>
      </c>
      <c r="B12" s="39" t="str">
        <f>'PEP C '!B25</f>
        <v>Marco jurídico, normativo e institucional elaborado y convenios  para intercambio y uso de datos con programas firmados</v>
      </c>
      <c r="C12" s="223">
        <f>'PEP C '!D25</f>
        <v>40787.375</v>
      </c>
      <c r="D12" s="223">
        <f>'PEP C '!E25</f>
        <v>40968.791666666664</v>
      </c>
      <c r="E12" s="43">
        <f>'PEP BO L1070'!I25</f>
        <v>0</v>
      </c>
      <c r="F12" s="223">
        <v>40909</v>
      </c>
      <c r="G12" s="223">
        <v>40968.791666666664</v>
      </c>
      <c r="H12" s="43">
        <f>'POA PD BO L1070'!P12</f>
        <v>0</v>
      </c>
      <c r="I12" s="188"/>
      <c r="J12" s="188"/>
      <c r="K12" s="188" t="str">
        <f>'PEP C '!K25</f>
        <v>UDAPE</v>
      </c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84"/>
      <c r="W12" s="84"/>
    </row>
    <row r="13" spans="1:24" s="159" customFormat="1" ht="51">
      <c r="A13" s="44" t="str">
        <f>'PEP C '!A26</f>
        <v>1.1.2.1</v>
      </c>
      <c r="B13" s="116" t="str">
        <f>'PEP C '!B26</f>
        <v>Contratación de un abogado para el diagnóstico jurídico, elaboración de normativa (borrador de decretos, y borradores de convenios interinstitucionales</v>
      </c>
      <c r="C13" s="200">
        <f>'PEP C '!D26</f>
        <v>40787.375</v>
      </c>
      <c r="D13" s="200">
        <f>'PEP C '!E26</f>
        <v>40968.791666666664</v>
      </c>
      <c r="E13" s="49">
        <f>'PEP BO L1070'!I26</f>
        <v>0</v>
      </c>
      <c r="F13" s="200">
        <v>40909</v>
      </c>
      <c r="G13" s="200">
        <v>40968.791666666664</v>
      </c>
      <c r="H13" s="49">
        <f>'POA PD BO L1070'!P13</f>
        <v>0</v>
      </c>
      <c r="I13" s="201"/>
      <c r="J13" s="201"/>
      <c r="K13" s="201" t="str">
        <f>'PEP C '!K26</f>
        <v>UDAPE</v>
      </c>
      <c r="L13" s="247"/>
      <c r="M13" s="247"/>
      <c r="N13" s="69"/>
      <c r="O13" s="69"/>
      <c r="P13" s="69"/>
      <c r="Q13" s="69"/>
      <c r="R13" s="69"/>
      <c r="S13" s="69"/>
      <c r="T13" s="69"/>
      <c r="U13" s="69"/>
      <c r="V13" s="156"/>
      <c r="W13" s="156"/>
    </row>
    <row r="14" spans="1:24" s="158" customFormat="1" ht="25.5">
      <c r="A14" s="38" t="str">
        <f>'PEP C '!A27</f>
        <v>1.1.3</v>
      </c>
      <c r="B14" s="39" t="str">
        <f>'PEP C '!B27</f>
        <v>Equipamiento (hardware, software, infraestructura de comunicación) adquirido</v>
      </c>
      <c r="C14" s="223">
        <f>'PEP C '!D27</f>
        <v>40787.375</v>
      </c>
      <c r="D14" s="223">
        <f>'PEP C '!E27</f>
        <v>41213.791666666664</v>
      </c>
      <c r="E14" s="43">
        <f>'PEP BO L1070'!I27</f>
        <v>500000</v>
      </c>
      <c r="F14" s="223">
        <v>40909</v>
      </c>
      <c r="G14" s="223">
        <v>41183</v>
      </c>
      <c r="H14" s="43">
        <f>'POA PD BO L1070'!P14</f>
        <v>500000</v>
      </c>
      <c r="I14" s="188"/>
      <c r="J14" s="188"/>
      <c r="K14" s="188" t="str">
        <f>'PEP C '!K27</f>
        <v>UDAPE y MPD/UCP</v>
      </c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84"/>
      <c r="W14" s="84"/>
    </row>
    <row r="15" spans="1:24" s="159" customFormat="1" ht="25.5">
      <c r="A15" s="44" t="str">
        <f>'PEP C '!A28</f>
        <v>1.1.3.1</v>
      </c>
      <c r="B15" s="116" t="str">
        <f>'PEP C '!B28</f>
        <v>Adquisición de bienes y servicios I (hardware, software y otros)</v>
      </c>
      <c r="C15" s="200">
        <f>'PEP C '!D28</f>
        <v>40787.375</v>
      </c>
      <c r="D15" s="200">
        <f>'PEP C '!E28</f>
        <v>40968.791666666664</v>
      </c>
      <c r="E15" s="49">
        <f>'PEP BO L1070'!I28</f>
        <v>0</v>
      </c>
      <c r="F15" s="200">
        <v>40909</v>
      </c>
      <c r="G15" s="200">
        <v>40968.791666666664</v>
      </c>
      <c r="H15" s="49">
        <f>'POA PD BO L1070'!P15</f>
        <v>0</v>
      </c>
      <c r="I15" s="201"/>
      <c r="J15" s="201"/>
      <c r="K15" s="201" t="str">
        <f>'PEP C '!K28</f>
        <v xml:space="preserve">UDAPE </v>
      </c>
      <c r="L15" s="247"/>
      <c r="M15" s="247"/>
      <c r="N15" s="69"/>
      <c r="O15" s="69"/>
      <c r="P15" s="69"/>
      <c r="Q15" s="69"/>
      <c r="R15" s="69"/>
      <c r="S15" s="69"/>
      <c r="T15" s="69"/>
      <c r="U15" s="69"/>
      <c r="V15" s="156"/>
      <c r="W15" s="156"/>
    </row>
    <row r="16" spans="1:24" s="159" customFormat="1" ht="25.5">
      <c r="A16" s="44" t="str">
        <f>'PEP C '!A29</f>
        <v>1.1.3.2</v>
      </c>
      <c r="B16" s="116" t="str">
        <f>'PEP C '!B29</f>
        <v>Adquisición de bienes y servicios II (hardware, software y otros)</v>
      </c>
      <c r="C16" s="200">
        <f>'PEP C '!D29</f>
        <v>41092.375</v>
      </c>
      <c r="D16" s="200">
        <f>'PEP C '!E29</f>
        <v>41213.791666666664</v>
      </c>
      <c r="E16" s="49">
        <f>'PEP BO L1070'!I29</f>
        <v>500000</v>
      </c>
      <c r="F16" s="200">
        <v>41091</v>
      </c>
      <c r="G16" s="200">
        <v>41213.791666666664</v>
      </c>
      <c r="H16" s="49">
        <f>'POA PD BO L1070'!P16</f>
        <v>500000</v>
      </c>
      <c r="I16" s="201"/>
      <c r="J16" s="201"/>
      <c r="K16" s="201" t="str">
        <f>'PEP C '!K29</f>
        <v>MPD/UCP</v>
      </c>
      <c r="L16" s="52"/>
      <c r="M16" s="52"/>
      <c r="N16" s="52"/>
      <c r="O16" s="52"/>
      <c r="P16" s="52"/>
      <c r="Q16" s="52"/>
      <c r="R16" s="247"/>
      <c r="S16" s="247"/>
      <c r="T16" s="247"/>
      <c r="U16" s="247"/>
      <c r="V16" s="156"/>
      <c r="W16" s="156"/>
    </row>
    <row r="17" spans="1:24" s="158" customFormat="1" ht="25.5">
      <c r="A17" s="38" t="str">
        <f>'PEP C '!A30</f>
        <v>1.1.4</v>
      </c>
      <c r="B17" s="39" t="str">
        <f>'PEP C '!B30</f>
        <v>Base de datos integrada con información existente en los programas seleccionados</v>
      </c>
      <c r="C17" s="223">
        <f>'PEP C '!D30</f>
        <v>40787.375</v>
      </c>
      <c r="D17" s="223">
        <f>'PEP C '!E30</f>
        <v>40968.791666666664</v>
      </c>
      <c r="E17" s="43">
        <f>'PEP BO L1070'!I30</f>
        <v>0</v>
      </c>
      <c r="F17" s="223">
        <v>40909</v>
      </c>
      <c r="G17" s="223">
        <v>40968.791666666664</v>
      </c>
      <c r="H17" s="43">
        <f>'POA PD BO L1070'!P17</f>
        <v>0</v>
      </c>
      <c r="I17" s="188"/>
      <c r="J17" s="188"/>
      <c r="K17" s="188" t="str">
        <f>'PEP C '!K30</f>
        <v>UDAPE</v>
      </c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84"/>
      <c r="W17" s="84"/>
    </row>
    <row r="18" spans="1:24" s="158" customFormat="1" ht="25.5">
      <c r="A18" s="61" t="str">
        <f>'PEP C '!A31</f>
        <v>1.1.4.1</v>
      </c>
      <c r="B18" s="116" t="str">
        <f>'PEP C '!B31</f>
        <v>Unificación de base de datos de programas seleccionados existentes</v>
      </c>
      <c r="C18" s="200">
        <f>'PEP C '!D31</f>
        <v>40787.375</v>
      </c>
      <c r="D18" s="200">
        <f>'PEP C '!E31</f>
        <v>40968.791666666664</v>
      </c>
      <c r="E18" s="49">
        <f>'PEP BO L1070'!I31</f>
        <v>0</v>
      </c>
      <c r="F18" s="200">
        <v>40909</v>
      </c>
      <c r="G18" s="200">
        <v>40968.791666666664</v>
      </c>
      <c r="H18" s="49">
        <f>'POA PD BO L1070'!P18</f>
        <v>0</v>
      </c>
      <c r="I18" s="201"/>
      <c r="J18" s="201"/>
      <c r="K18" s="201" t="str">
        <f>'PEP C '!K31</f>
        <v>UDAPE</v>
      </c>
      <c r="L18" s="247"/>
      <c r="M18" s="247"/>
      <c r="N18" s="69"/>
      <c r="O18" s="69"/>
      <c r="P18" s="69"/>
      <c r="Q18" s="69"/>
      <c r="R18" s="69"/>
      <c r="S18" s="69"/>
      <c r="T18" s="69"/>
      <c r="U18" s="69"/>
      <c r="V18" s="156"/>
      <c r="W18" s="156"/>
    </row>
    <row r="19" spans="1:24" s="158" customFormat="1">
      <c r="A19" s="38" t="str">
        <f>'PEP C '!A32</f>
        <v>1.1.5</v>
      </c>
      <c r="B19" s="39" t="str">
        <f>'PEP C '!B32</f>
        <v xml:space="preserve">Seguimiento al diseño RUB efectuado por UDAPE </v>
      </c>
      <c r="C19" s="223">
        <f>'PEP C '!D32</f>
        <v>40787.375</v>
      </c>
      <c r="D19" s="223">
        <f>'PEP C '!E32</f>
        <v>41089.791666666664</v>
      </c>
      <c r="E19" s="43">
        <f>'PEP BO L1070'!I32</f>
        <v>0</v>
      </c>
      <c r="F19" s="223">
        <v>40909</v>
      </c>
      <c r="G19" s="223">
        <v>41089.791666666664</v>
      </c>
      <c r="H19" s="43">
        <f>'POA PD BO L1070'!P19</f>
        <v>0</v>
      </c>
      <c r="I19" s="188"/>
      <c r="J19" s="188"/>
      <c r="K19" s="188" t="str">
        <f>'PEP C '!K32</f>
        <v>MPD/UCP/DGSC</v>
      </c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84"/>
      <c r="W19" s="84"/>
    </row>
    <row r="20" spans="1:24" s="159" customFormat="1">
      <c r="A20" s="44" t="str">
        <f>'PEP C '!A33</f>
        <v>1.1.5.1</v>
      </c>
      <c r="B20" s="116" t="str">
        <f>'PEP C '!B33</f>
        <v xml:space="preserve">Contratación de un Coordinador </v>
      </c>
      <c r="C20" s="200">
        <f>'PEP C '!D33</f>
        <v>40787.375</v>
      </c>
      <c r="D20" s="200">
        <f>'PEP C '!E33</f>
        <v>41089.791666666664</v>
      </c>
      <c r="E20" s="49">
        <f>'PEP BO L1070'!I33</f>
        <v>0</v>
      </c>
      <c r="F20" s="200">
        <v>40909</v>
      </c>
      <c r="G20" s="200">
        <v>41089.791666666664</v>
      </c>
      <c r="H20" s="49">
        <f>'POA PD BO L1070'!P20</f>
        <v>0</v>
      </c>
      <c r="I20" s="201"/>
      <c r="J20" s="201"/>
      <c r="K20" s="201" t="str">
        <f>'PEP C '!K33</f>
        <v>MPD/DGSC</v>
      </c>
      <c r="L20" s="247"/>
      <c r="M20" s="247"/>
      <c r="N20" s="247"/>
      <c r="O20" s="247"/>
      <c r="P20" s="247"/>
      <c r="Q20" s="247"/>
      <c r="R20" s="69"/>
      <c r="S20" s="69"/>
      <c r="T20" s="69"/>
      <c r="U20" s="69"/>
      <c r="V20" s="156"/>
      <c r="W20" s="156"/>
    </row>
    <row r="21" spans="1:24" s="158" customFormat="1">
      <c r="A21" s="44" t="str">
        <f>'PEP C '!A34</f>
        <v>1.1.5.2</v>
      </c>
      <c r="B21" s="116" t="str">
        <f>'PEP C '!B34</f>
        <v xml:space="preserve">Viajes al exterior </v>
      </c>
      <c r="C21" s="200">
        <f>'PEP C '!D34</f>
        <v>40787.375</v>
      </c>
      <c r="D21" s="200">
        <f>'PEP C '!E34</f>
        <v>40968.791666666664</v>
      </c>
      <c r="E21" s="49">
        <f>'PEP BO L1070'!I34</f>
        <v>0</v>
      </c>
      <c r="F21" s="200">
        <v>40909</v>
      </c>
      <c r="G21" s="200">
        <v>40968.791666666664</v>
      </c>
      <c r="H21" s="49">
        <f>'POA PD BO L1070'!P21</f>
        <v>0</v>
      </c>
      <c r="I21" s="201"/>
      <c r="J21" s="201"/>
      <c r="K21" s="201" t="str">
        <f>'PEP C '!K34</f>
        <v>MPD/DGSC</v>
      </c>
      <c r="L21" s="247"/>
      <c r="M21" s="247"/>
      <c r="N21" s="69"/>
      <c r="O21" s="69"/>
      <c r="P21" s="69"/>
      <c r="Q21" s="69"/>
      <c r="R21" s="69"/>
      <c r="S21" s="69"/>
      <c r="T21" s="69"/>
      <c r="U21" s="69"/>
      <c r="V21" s="156"/>
      <c r="W21" s="156"/>
    </row>
    <row r="22" spans="1:24" s="158" customFormat="1" ht="38.25">
      <c r="A22" s="44" t="str">
        <f>'PEP C '!A35</f>
        <v>1.1.5.3</v>
      </c>
      <c r="B22" s="116" t="str">
        <f>'PEP C '!B35</f>
        <v>Contratación de un Especialista Administrativo Financiero  para cumplimiento de condiciones previas</v>
      </c>
      <c r="C22" s="200">
        <f>'PEP C '!D35</f>
        <v>40940.375</v>
      </c>
      <c r="D22" s="200">
        <f>'PEP C '!E35</f>
        <v>41088.791666666664</v>
      </c>
      <c r="E22" s="49">
        <f>'PEP BO L1070'!I35</f>
        <v>0</v>
      </c>
      <c r="F22" s="200">
        <v>40940</v>
      </c>
      <c r="G22" s="200">
        <v>41088.791666666664</v>
      </c>
      <c r="H22" s="49">
        <f>'POA PD BO L1070'!P22</f>
        <v>0</v>
      </c>
      <c r="I22" s="201"/>
      <c r="J22" s="201"/>
      <c r="K22" s="201" t="str">
        <f>'PEP C '!K35</f>
        <v>MPD/UCP</v>
      </c>
      <c r="L22" s="247"/>
      <c r="M22" s="247"/>
      <c r="N22" s="247"/>
      <c r="O22" s="247"/>
      <c r="P22" s="247"/>
      <c r="Q22" s="247"/>
      <c r="R22" s="69"/>
      <c r="S22" s="69"/>
      <c r="T22" s="69"/>
      <c r="U22" s="69"/>
      <c r="V22" s="156"/>
      <c r="W22" s="156"/>
    </row>
    <row r="23" spans="1:24" s="159" customFormat="1">
      <c r="A23" s="32" t="str">
        <f>'PEP C '!A36</f>
        <v>1.2</v>
      </c>
      <c r="B23" s="33" t="str">
        <f>'PEP C '!B36</f>
        <v>Personal de programas sociales capacitado</v>
      </c>
      <c r="C23" s="222">
        <f>'PEP C '!D36</f>
        <v>40787.375</v>
      </c>
      <c r="D23" s="222">
        <f>'PEP C '!E36</f>
        <v>41880.791666666664</v>
      </c>
      <c r="E23" s="37">
        <f>'PEP BO L1070'!I36</f>
        <v>211000</v>
      </c>
      <c r="F23" s="222">
        <v>40909</v>
      </c>
      <c r="G23" s="222">
        <v>41244</v>
      </c>
      <c r="H23" s="37">
        <f>'POA PD BO L1070'!P23</f>
        <v>19695.652173913044</v>
      </c>
      <c r="I23" s="182"/>
      <c r="J23" s="182"/>
      <c r="K23" s="182" t="str">
        <f>'PEP C '!K36</f>
        <v>MPD/UCP/DGSC</v>
      </c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156"/>
      <c r="W23" s="156"/>
    </row>
    <row r="24" spans="1:24" s="159" customFormat="1">
      <c r="A24" s="38" t="str">
        <f>'PEP C '!A37</f>
        <v>1.2.1.</v>
      </c>
      <c r="B24" s="39" t="str">
        <f>'PEP C '!B37</f>
        <v xml:space="preserve">Estrategia de Sociabilización elaborada </v>
      </c>
      <c r="C24" s="223">
        <f>'PEP C '!D37</f>
        <v>40787.375</v>
      </c>
      <c r="D24" s="223">
        <f>'PEP C '!E37</f>
        <v>41089.791666666664</v>
      </c>
      <c r="E24" s="43">
        <f>'PEP BO L1070'!I37</f>
        <v>0</v>
      </c>
      <c r="F24" s="223">
        <v>40909</v>
      </c>
      <c r="G24" s="223">
        <v>41089.791666666664</v>
      </c>
      <c r="H24" s="43">
        <f>'POA PD BO L1070'!P24</f>
        <v>0</v>
      </c>
      <c r="I24" s="188"/>
      <c r="J24" s="188"/>
      <c r="K24" s="188" t="str">
        <f>'PEP C '!K37</f>
        <v>MPD/DGSC</v>
      </c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156"/>
      <c r="W24" s="156"/>
    </row>
    <row r="25" spans="1:24" s="159" customFormat="1" ht="25.5">
      <c r="A25" s="44" t="str">
        <f>'PEP C '!A38</f>
        <v>1.2.1.1</v>
      </c>
      <c r="B25" s="116" t="str">
        <f>'PEP C '!B38</f>
        <v>Contratación de un consultor para la realización de estrategia de sociabilización</v>
      </c>
      <c r="C25" s="200">
        <f>'PEP C '!D38</f>
        <v>40787.375</v>
      </c>
      <c r="D25" s="200">
        <f>'PEP C '!E38</f>
        <v>41089.791666666664</v>
      </c>
      <c r="E25" s="49">
        <f>'PEP BO L1070'!I38</f>
        <v>0</v>
      </c>
      <c r="F25" s="200">
        <v>40909</v>
      </c>
      <c r="G25" s="200">
        <v>41089.791666666664</v>
      </c>
      <c r="H25" s="49">
        <f>'POA PD BO L1070'!P25</f>
        <v>0</v>
      </c>
      <c r="I25" s="201"/>
      <c r="J25" s="201"/>
      <c r="K25" s="201" t="str">
        <f>'PEP C '!K38</f>
        <v>MPD/DGSC</v>
      </c>
      <c r="L25" s="247"/>
      <c r="M25" s="247"/>
      <c r="N25" s="247"/>
      <c r="O25" s="247"/>
      <c r="P25" s="247"/>
      <c r="Q25" s="247"/>
      <c r="R25" s="69"/>
      <c r="S25" s="69"/>
      <c r="T25" s="69"/>
      <c r="U25" s="69"/>
      <c r="V25" s="156"/>
      <c r="W25" s="156"/>
    </row>
    <row r="26" spans="1:24" s="159" customFormat="1">
      <c r="A26" s="38" t="str">
        <f>'PEP C '!A39</f>
        <v>1.2.2.</v>
      </c>
      <c r="B26" s="39" t="str">
        <f>'PEP C '!B39</f>
        <v>Estrategia de sociabilización implementada</v>
      </c>
      <c r="C26" s="223">
        <f>'PEP C '!D39</f>
        <v>41122.375</v>
      </c>
      <c r="D26" s="223">
        <f>'PEP C '!E39</f>
        <v>41880.791666666664</v>
      </c>
      <c r="E26" s="43">
        <f>'PEP BO L1070'!I39</f>
        <v>211000</v>
      </c>
      <c r="F26" s="223">
        <v>41122</v>
      </c>
      <c r="G26" s="223">
        <v>41244</v>
      </c>
      <c r="H26" s="43">
        <f>'POA PD BO L1070'!P26</f>
        <v>19695.652173913044</v>
      </c>
      <c r="I26" s="188"/>
      <c r="J26" s="188"/>
      <c r="K26" s="188" t="str">
        <f>'PEP C '!K39</f>
        <v>MPD/UCP</v>
      </c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156"/>
      <c r="W26" s="156"/>
    </row>
    <row r="27" spans="1:24" s="158" customFormat="1" ht="25.5">
      <c r="A27" s="44" t="str">
        <f>'PEP C '!A40</f>
        <v>1.2.2.1</v>
      </c>
      <c r="B27" s="116" t="str">
        <f>'PEP C '!B40</f>
        <v>Contratación de consultor para el diseño del material didáctico y curricular - Fase 1</v>
      </c>
      <c r="C27" s="200">
        <f>'PEP C '!D40</f>
        <v>41122.375</v>
      </c>
      <c r="D27" s="200">
        <f>'PEP C '!E40</f>
        <v>41305.791666666664</v>
      </c>
      <c r="E27" s="49">
        <f>'PEP BO L1070'!I40</f>
        <v>20000</v>
      </c>
      <c r="F27" s="200">
        <v>41122.375</v>
      </c>
      <c r="G27" s="200">
        <v>41244</v>
      </c>
      <c r="H27" s="49">
        <f>'POA PD BO L1070'!P27</f>
        <v>15000</v>
      </c>
      <c r="I27" s="201"/>
      <c r="J27" s="201"/>
      <c r="K27" s="201" t="str">
        <f>'PEP C '!K40</f>
        <v>MPD/UCP</v>
      </c>
      <c r="L27" s="69"/>
      <c r="M27" s="69"/>
      <c r="N27" s="69"/>
      <c r="O27" s="69"/>
      <c r="P27" s="69"/>
      <c r="Q27" s="69"/>
      <c r="R27" s="69"/>
      <c r="S27" s="247"/>
      <c r="T27" s="247"/>
      <c r="U27" s="247"/>
      <c r="V27" s="248"/>
      <c r="W27" s="248"/>
    </row>
    <row r="28" spans="1:24" s="158" customFormat="1" ht="25.5">
      <c r="A28" s="44" t="str">
        <f>'PEP C '!A41</f>
        <v>1.2.2.2</v>
      </c>
      <c r="B28" s="116" t="str">
        <f>'PEP C '!B41</f>
        <v>Contratación de consultor para el diseño del material didáctico y curricular - Fase 2</v>
      </c>
      <c r="C28" s="200">
        <f>'PEP C '!D41</f>
        <v>41548.375</v>
      </c>
      <c r="D28" s="200">
        <f>'PEP C '!E41</f>
        <v>41880.791666666664</v>
      </c>
      <c r="E28" s="49">
        <f>'PEP BO L1070'!I41</f>
        <v>5000</v>
      </c>
      <c r="F28" s="200"/>
      <c r="G28" s="200"/>
      <c r="H28" s="49">
        <f>'POA PD BO L1070'!P28</f>
        <v>0</v>
      </c>
      <c r="I28" s="201"/>
      <c r="J28" s="201"/>
      <c r="K28" s="201" t="str">
        <f>'PEP C '!K41</f>
        <v>MPD/UCP</v>
      </c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156"/>
      <c r="W28" s="156"/>
    </row>
    <row r="29" spans="1:24" s="158" customFormat="1" ht="25.5">
      <c r="A29" s="44" t="str">
        <f>'PEP C '!A42</f>
        <v>1.2.2.3</v>
      </c>
      <c r="B29" s="116" t="str">
        <f>'PEP C '!B42</f>
        <v>Contratación de servicios de no consultoría para la publicación/reproducción del material didáctico</v>
      </c>
      <c r="C29" s="200">
        <f>'PEP C '!D42</f>
        <v>41306.375</v>
      </c>
      <c r="D29" s="200">
        <f>'PEP C '!E42</f>
        <v>41880.791666666664</v>
      </c>
      <c r="E29" s="49">
        <f>'PEP BO L1070'!I42</f>
        <v>150000</v>
      </c>
      <c r="F29" s="200"/>
      <c r="G29" s="200"/>
      <c r="H29" s="49">
        <f>'POA PD BO L1070'!P29</f>
        <v>0</v>
      </c>
      <c r="I29" s="201"/>
      <c r="J29" s="201"/>
      <c r="K29" s="201" t="str">
        <f>'PEP C '!K42</f>
        <v>MPD/UCP</v>
      </c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156"/>
      <c r="W29" s="156"/>
    </row>
    <row r="30" spans="1:24" s="158" customFormat="1" ht="25.5">
      <c r="A30" s="44" t="str">
        <f>'PEP C '!A43</f>
        <v>1.2.2.4</v>
      </c>
      <c r="B30" s="118" t="str">
        <f>'PEP C '!B43</f>
        <v>Contratación de una firma para organización y logística de eventos</v>
      </c>
      <c r="C30" s="200">
        <f>'PEP C '!D43</f>
        <v>41122.375</v>
      </c>
      <c r="D30" s="200">
        <f>'PEP C '!E43</f>
        <v>41880.791666666664</v>
      </c>
      <c r="E30" s="49">
        <f>'PEP BO L1070'!I43</f>
        <v>24000</v>
      </c>
      <c r="F30" s="200">
        <v>41122.375</v>
      </c>
      <c r="G30" s="200">
        <v>41244</v>
      </c>
      <c r="H30" s="49">
        <f>'POA PD BO L1070'!P30</f>
        <v>3130.434782608696</v>
      </c>
      <c r="I30" s="205"/>
      <c r="J30" s="205"/>
      <c r="K30" s="205" t="str">
        <f>'PEP C '!K43</f>
        <v>MPD/UCP</v>
      </c>
      <c r="L30" s="69"/>
      <c r="M30" s="69"/>
      <c r="N30" s="69"/>
      <c r="O30" s="69"/>
      <c r="P30" s="69"/>
      <c r="Q30" s="69"/>
      <c r="R30" s="69"/>
      <c r="S30" s="247"/>
      <c r="T30" s="247"/>
      <c r="U30" s="247"/>
      <c r="V30" s="248"/>
      <c r="W30" s="248"/>
    </row>
    <row r="31" spans="1:24" s="159" customFormat="1">
      <c r="A31" s="44" t="str">
        <f>'PEP C '!A44</f>
        <v>1.2.2.5</v>
      </c>
      <c r="B31" s="118" t="str">
        <f>'PEP C '!B44</f>
        <v>Participación del MPD en eventos de socialización</v>
      </c>
      <c r="C31" s="200">
        <f>'PEP C '!D44</f>
        <v>41122.375</v>
      </c>
      <c r="D31" s="200">
        <f>'PEP C '!E44</f>
        <v>41880.791666666664</v>
      </c>
      <c r="E31" s="49">
        <f>'PEP BO L1070'!I44</f>
        <v>12000</v>
      </c>
      <c r="F31" s="200">
        <v>41122.375</v>
      </c>
      <c r="G31" s="200">
        <v>41244</v>
      </c>
      <c r="H31" s="49">
        <f>'POA PD BO L1070'!P31</f>
        <v>1565.217391304348</v>
      </c>
      <c r="I31" s="205"/>
      <c r="J31" s="205"/>
      <c r="K31" s="205" t="str">
        <f>'PEP C '!K44</f>
        <v>MPD/UCP</v>
      </c>
      <c r="L31" s="69"/>
      <c r="M31" s="69"/>
      <c r="N31" s="69"/>
      <c r="O31" s="69"/>
      <c r="P31" s="69"/>
      <c r="Q31" s="69"/>
      <c r="R31" s="69"/>
      <c r="S31" s="247"/>
      <c r="T31" s="247"/>
      <c r="U31" s="247"/>
      <c r="V31" s="248"/>
      <c r="W31" s="248"/>
      <c r="X31" s="158"/>
    </row>
    <row r="32" spans="1:24" s="158" customFormat="1">
      <c r="A32" s="27">
        <f>'PEP C '!A45</f>
        <v>2</v>
      </c>
      <c r="B32" s="103" t="str">
        <f>'PEP C '!B45</f>
        <v>Componente II: Ampliación de la cobertura del RUB</v>
      </c>
      <c r="C32" s="224">
        <f>'PEP C '!D45</f>
        <v>41092.375</v>
      </c>
      <c r="D32" s="224">
        <f>'PEP C '!E45</f>
        <v>42247.791666666664</v>
      </c>
      <c r="E32" s="67">
        <f>'PEP BO L1070'!I45</f>
        <v>3228000.0000000005</v>
      </c>
      <c r="F32" s="224">
        <v>41091</v>
      </c>
      <c r="G32" s="224">
        <v>41244</v>
      </c>
      <c r="H32" s="67">
        <f>'POA PD BO L1070'!P32</f>
        <v>13297.297297297297</v>
      </c>
      <c r="I32" s="208"/>
      <c r="J32" s="208"/>
      <c r="K32" s="208" t="str">
        <f>'PEP C '!K45</f>
        <v>UDAPE/MPD/UCP</v>
      </c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156"/>
      <c r="W32" s="156"/>
    </row>
    <row r="33" spans="1:24" s="158" customFormat="1" ht="25.5">
      <c r="A33" s="32" t="str">
        <f>'PEP C '!A46</f>
        <v>2.1</v>
      </c>
      <c r="B33" s="33" t="str">
        <f>'PEP C '!B46</f>
        <v>Censo de potenciales beneficiarios realizado en áreas urbanas priorizadas</v>
      </c>
      <c r="C33" s="222">
        <f>'PEP C '!D46</f>
        <v>41092.375</v>
      </c>
      <c r="D33" s="222">
        <f>'PEP C '!E46</f>
        <v>42247.791666666664</v>
      </c>
      <c r="E33" s="37">
        <f>'PEP BO L1070'!I46</f>
        <v>3204000.0000000005</v>
      </c>
      <c r="F33" s="222">
        <v>41091</v>
      </c>
      <c r="G33" s="222">
        <v>41244</v>
      </c>
      <c r="H33" s="37">
        <f>'POA PD BO L1070'!P33</f>
        <v>7297.2972972972966</v>
      </c>
      <c r="I33" s="209"/>
      <c r="J33" s="209"/>
      <c r="K33" s="209" t="str">
        <f>'PEP C '!K46</f>
        <v>UDAPE/MPD/UCP</v>
      </c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156"/>
      <c r="W33" s="156"/>
    </row>
    <row r="34" spans="1:24" s="158" customFormat="1">
      <c r="A34" s="38" t="str">
        <f>'PEP C '!A47</f>
        <v>2.1.1</v>
      </c>
      <c r="B34" s="39" t="str">
        <f>'PEP C '!B47</f>
        <v>Mapeo de pobreza en base a CNCV y ENH realizado</v>
      </c>
      <c r="C34" s="223">
        <f>'PEP C '!D47</f>
        <v>41276.375</v>
      </c>
      <c r="D34" s="223">
        <f>'PEP C '!E47</f>
        <v>41333.791666666664</v>
      </c>
      <c r="E34" s="43">
        <f>'PEP BO L1070'!I47</f>
        <v>0</v>
      </c>
      <c r="F34" s="223"/>
      <c r="G34" s="223"/>
      <c r="H34" s="43">
        <f>'POA PD BO L1070'!P34</f>
        <v>0</v>
      </c>
      <c r="I34" s="210"/>
      <c r="J34" s="210"/>
      <c r="K34" s="210" t="str">
        <f>'PEP C '!K47</f>
        <v>UDAPE</v>
      </c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156"/>
      <c r="W34" s="156"/>
    </row>
    <row r="35" spans="1:24" s="159" customFormat="1" ht="25.5">
      <c r="A35" s="44" t="str">
        <f>'PEP C '!A48</f>
        <v>2.1.1.1</v>
      </c>
      <c r="B35" s="116" t="str">
        <f>'PEP C '!B48</f>
        <v xml:space="preserve">Elaboración del mapa de pobreza por parte de UDAPE en coordinación con el INE </v>
      </c>
      <c r="C35" s="200">
        <f>'PEP C '!D48</f>
        <v>41276.375</v>
      </c>
      <c r="D35" s="200">
        <f>'PEP C '!E48</f>
        <v>41305.791666666664</v>
      </c>
      <c r="E35" s="49">
        <f>'PEP BO L1070'!I48</f>
        <v>0</v>
      </c>
      <c r="F35" s="200"/>
      <c r="G35" s="200"/>
      <c r="H35" s="49">
        <f>'POA PD BO L1070'!P35</f>
        <v>0</v>
      </c>
      <c r="I35" s="211"/>
      <c r="J35" s="211"/>
      <c r="K35" s="211" t="str">
        <f>'PEP C '!K48</f>
        <v>UDAPE</v>
      </c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156"/>
      <c r="W35" s="156"/>
      <c r="X35" s="158"/>
    </row>
    <row r="36" spans="1:24" s="158" customFormat="1" ht="38.25">
      <c r="A36" s="44" t="str">
        <f>'PEP C '!A49</f>
        <v>2.1.1.2</v>
      </c>
      <c r="B36" s="116" t="str">
        <f>'PEP C '!B49</f>
        <v>Definición geográfica por parte de la UCP de las áreas de intervención  para disminuir errores del censo 2001</v>
      </c>
      <c r="C36" s="200">
        <f>'PEP C '!D49</f>
        <v>41306.375</v>
      </c>
      <c r="D36" s="200">
        <f>'PEP C '!E49</f>
        <v>41333.791666666664</v>
      </c>
      <c r="E36" s="49">
        <f>'PEP BO L1070'!I49</f>
        <v>0</v>
      </c>
      <c r="F36" s="200"/>
      <c r="G36" s="200"/>
      <c r="H36" s="49">
        <f>'POA PD BO L1070'!P36</f>
        <v>0</v>
      </c>
      <c r="I36" s="211"/>
      <c r="J36" s="211"/>
      <c r="K36" s="211" t="str">
        <f>'PEP C '!K49</f>
        <v>MPD/UCP/DGSC</v>
      </c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156"/>
      <c r="W36" s="156"/>
    </row>
    <row r="37" spans="1:24" s="158" customFormat="1" ht="25.5">
      <c r="A37" s="38" t="str">
        <f>'PEP C '!A50</f>
        <v>2.1.2</v>
      </c>
      <c r="B37" s="39" t="str">
        <f>'PEP C '!B50</f>
        <v>Diseño censo finalizado (plan operativo para el levantamiento de la operación)</v>
      </c>
      <c r="C37" s="223">
        <f>'PEP C '!D50</f>
        <v>41275.375</v>
      </c>
      <c r="D37" s="223">
        <f>'PEP C '!E50</f>
        <v>41547.791666666664</v>
      </c>
      <c r="E37" s="43">
        <f>'PEP BO L1070'!I50</f>
        <v>150000</v>
      </c>
      <c r="F37" s="223"/>
      <c r="G37" s="223"/>
      <c r="H37" s="43">
        <f>'POA PD BO L1070'!P37</f>
        <v>0</v>
      </c>
      <c r="I37" s="210"/>
      <c r="J37" s="210"/>
      <c r="K37" s="210" t="str">
        <f>'PEP C '!K50</f>
        <v>MPD/UCP</v>
      </c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156"/>
      <c r="W37" s="156"/>
    </row>
    <row r="38" spans="1:24" s="110" customFormat="1" ht="102">
      <c r="A38" s="44" t="str">
        <f>'PEP C '!A51</f>
        <v>2.1.2.1</v>
      </c>
      <c r="B38" s="116" t="str">
        <f>'PEP C '!B51</f>
        <v xml:space="preserve">Contratación de una firma para el  desarrollo y planificación de la Estrategia Operativa para la ejecución del CENSO,  Manuales de encuestador, supervisor, digitador etc. elaborados y reproducidos, Procedimientos/reglamentos de mantenimiento y actualización de base de datos definido,  Diseño y realización de la capacitación certificada de encuestadores, digitadores etc. </v>
      </c>
      <c r="C38" s="200">
        <f>'PEP C '!D51</f>
        <v>41275.375</v>
      </c>
      <c r="D38" s="200">
        <f>'PEP C '!E51</f>
        <v>41547.791666666664</v>
      </c>
      <c r="E38" s="49">
        <f>'PEP BO L1070'!I51</f>
        <v>150000</v>
      </c>
      <c r="F38" s="200"/>
      <c r="G38" s="200"/>
      <c r="H38" s="49">
        <f>'POA PD BO L1070'!P38</f>
        <v>0</v>
      </c>
      <c r="I38" s="205"/>
      <c r="J38" s="205"/>
      <c r="K38" s="205" t="str">
        <f>'PEP C '!K51</f>
        <v>MPD/UCP</v>
      </c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156"/>
      <c r="W38" s="156"/>
      <c r="X38" s="158"/>
    </row>
    <row r="39" spans="1:24" s="159" customFormat="1" ht="25.5">
      <c r="A39" s="38" t="str">
        <f>'PEP C '!A52</f>
        <v>2.1.3</v>
      </c>
      <c r="B39" s="39" t="str">
        <f>'PEP C '!B52</f>
        <v>Normativa de administración del RUB implementada (apoyo técnico legal UCP)</v>
      </c>
      <c r="C39" s="223">
        <f>'PEP C '!D52</f>
        <v>41092.375</v>
      </c>
      <c r="D39" s="223">
        <f>'PEP C '!E52</f>
        <v>42247.791666666664</v>
      </c>
      <c r="E39" s="43">
        <f>'PEP BO L1070'!I52</f>
        <v>54000</v>
      </c>
      <c r="F39" s="223">
        <v>41091</v>
      </c>
      <c r="G39" s="223">
        <v>41244</v>
      </c>
      <c r="H39" s="43">
        <f>'POA PD BO L1070'!P39</f>
        <v>7297.2972972972966</v>
      </c>
      <c r="I39" s="210"/>
      <c r="J39" s="210"/>
      <c r="K39" s="210" t="str">
        <f>'PEP C '!K52</f>
        <v>MPD/UCP</v>
      </c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156"/>
      <c r="W39" s="156"/>
      <c r="X39" s="158"/>
    </row>
    <row r="40" spans="1:24" s="110" customFormat="1">
      <c r="A40" s="44" t="str">
        <f>'PEP C '!A53</f>
        <v>2.1.3.1</v>
      </c>
      <c r="B40" s="116" t="str">
        <f>'PEP C '!B53</f>
        <v>Consultoría Normativa de administración del RUB</v>
      </c>
      <c r="C40" s="200">
        <f>'PEP C '!D53</f>
        <v>41092.375</v>
      </c>
      <c r="D40" s="200">
        <f>'PEP C '!E53</f>
        <v>42247.791666666664</v>
      </c>
      <c r="E40" s="49">
        <f>'PEP BO L1070'!I53</f>
        <v>54000</v>
      </c>
      <c r="F40" s="200">
        <v>41091</v>
      </c>
      <c r="G40" s="200">
        <v>41244</v>
      </c>
      <c r="H40" s="49">
        <f>'POA PD BO L1070'!P40</f>
        <v>7297.2972972972966</v>
      </c>
      <c r="I40" s="205"/>
      <c r="J40" s="205"/>
      <c r="K40" s="205" t="str">
        <f>'PEP C '!K53</f>
        <v>MPD/UCP</v>
      </c>
      <c r="L40" s="69"/>
      <c r="M40" s="69"/>
      <c r="N40" s="69"/>
      <c r="O40" s="69"/>
      <c r="P40" s="69"/>
      <c r="Q40" s="69"/>
      <c r="R40" s="247"/>
      <c r="S40" s="247"/>
      <c r="T40" s="247"/>
      <c r="U40" s="247"/>
      <c r="V40" s="248"/>
      <c r="W40" s="248"/>
      <c r="X40" s="158"/>
    </row>
    <row r="41" spans="1:24" s="159" customFormat="1" ht="25.5">
      <c r="A41" s="38" t="str">
        <f>'PEP C '!A54</f>
        <v>2.1.4</v>
      </c>
      <c r="B41" s="39" t="str">
        <f>'PEP C '!B54</f>
        <v>Desarrollo del operativo censal hasta la entrega de la base de datos al MPD</v>
      </c>
      <c r="C41" s="223">
        <f>'PEP C '!D54</f>
        <v>41548.375</v>
      </c>
      <c r="D41" s="223">
        <f>'PEP C '!E54</f>
        <v>41880.791666666664</v>
      </c>
      <c r="E41" s="43">
        <f>'PEP BO L1070'!I54</f>
        <v>3000000.0000000005</v>
      </c>
      <c r="F41" s="223">
        <v>41091</v>
      </c>
      <c r="G41" s="223">
        <v>41244</v>
      </c>
      <c r="H41" s="43">
        <f>'POA PD BO L1070'!P41</f>
        <v>0</v>
      </c>
      <c r="I41" s="210"/>
      <c r="J41" s="210"/>
      <c r="K41" s="210" t="str">
        <f>'PEP C '!K54</f>
        <v>MPD/UCP</v>
      </c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156"/>
      <c r="W41" s="156"/>
      <c r="X41" s="158"/>
    </row>
    <row r="42" spans="1:24" s="110" customFormat="1" ht="38.25">
      <c r="A42" s="44" t="str">
        <f>'PEP C '!A55</f>
        <v>2.1.4.1</v>
      </c>
      <c r="B42" s="116" t="str">
        <f>'PEP C '!B55</f>
        <v>Contratación de firma para el Desarrollo del operativo censal hasta la entrega de la base de datos al MPD</v>
      </c>
      <c r="C42" s="200">
        <f>'PEP C '!D55</f>
        <v>41548.375</v>
      </c>
      <c r="D42" s="200">
        <f>'PEP C '!E55</f>
        <v>41880.791666666664</v>
      </c>
      <c r="E42" s="295">
        <f>'PEP BO L1070'!I55</f>
        <v>3000000.0000000005</v>
      </c>
      <c r="F42" s="200">
        <v>41091</v>
      </c>
      <c r="G42" s="200">
        <v>41244</v>
      </c>
      <c r="H42" s="295">
        <f>'POA PD BO L1070'!P42</f>
        <v>0</v>
      </c>
      <c r="I42" s="205"/>
      <c r="J42" s="205"/>
      <c r="K42" s="205" t="str">
        <f>'PEP C '!K55</f>
        <v>MPC/UCP</v>
      </c>
      <c r="L42" s="69"/>
      <c r="M42" s="69"/>
      <c r="N42" s="69"/>
      <c r="O42" s="69"/>
      <c r="P42" s="69"/>
      <c r="Q42" s="69"/>
      <c r="R42" s="247"/>
      <c r="S42" s="247"/>
      <c r="T42" s="247"/>
      <c r="U42" s="247"/>
      <c r="V42" s="248"/>
      <c r="W42" s="248"/>
      <c r="X42" s="158"/>
    </row>
    <row r="43" spans="1:24" s="110" customFormat="1">
      <c r="A43" s="32" t="str">
        <f>'PEP C '!A56</f>
        <v>2.2</v>
      </c>
      <c r="B43" s="33" t="str">
        <f>'PEP C '!B56</f>
        <v>Registro por demanda diseñado</v>
      </c>
      <c r="C43" s="307">
        <f>'PEP C '!D56</f>
        <v>41369.375</v>
      </c>
      <c r="D43" s="307">
        <f>'PEP C '!E56</f>
        <v>41547.791666666664</v>
      </c>
      <c r="E43" s="298">
        <f>'PEP BO L1070'!I56</f>
        <v>12000</v>
      </c>
      <c r="F43" s="307"/>
      <c r="G43" s="307"/>
      <c r="H43" s="298">
        <f>'POA PD BO L1070'!P43</f>
        <v>0</v>
      </c>
      <c r="I43" s="306"/>
      <c r="J43" s="306"/>
      <c r="K43" s="306" t="str">
        <f>'PEP C '!K56</f>
        <v>MPD/UCP</v>
      </c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156"/>
      <c r="W43" s="156"/>
      <c r="X43" s="158"/>
    </row>
    <row r="44" spans="1:24" s="110" customFormat="1">
      <c r="A44" s="38" t="str">
        <f>'PEP C '!A57</f>
        <v>2.2.1</v>
      </c>
      <c r="B44" s="39" t="str">
        <f>'PEP C '!B57</f>
        <v>Realización de estrategia de sociabilización</v>
      </c>
      <c r="C44" s="308">
        <f>'PEP C '!D57</f>
        <v>41369.375</v>
      </c>
      <c r="D44" s="308">
        <f>'PEP C '!E57</f>
        <v>41547.791666666664</v>
      </c>
      <c r="E44" s="292">
        <f>'PEP BO L1070'!I57</f>
        <v>12000</v>
      </c>
      <c r="F44" s="308"/>
      <c r="G44" s="308"/>
      <c r="H44" s="292">
        <f>'POA PD BO L1070'!P44</f>
        <v>0</v>
      </c>
      <c r="I44" s="301"/>
      <c r="J44" s="301"/>
      <c r="K44" s="301" t="str">
        <f>'PEP C '!K57</f>
        <v>MPD/UCP</v>
      </c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156"/>
      <c r="W44" s="156"/>
      <c r="X44" s="158"/>
    </row>
    <row r="45" spans="1:24" s="110" customFormat="1" ht="25.5">
      <c r="A45" s="44" t="str">
        <f>'PEP C '!A58</f>
        <v>2.2.1.1</v>
      </c>
      <c r="B45" s="116" t="str">
        <f>'PEP C '!B58</f>
        <v>Contratación de un consultor para la realización de estrategia de sociabilización</v>
      </c>
      <c r="C45" s="200">
        <f>'PEP C '!D58</f>
        <v>41369.375</v>
      </c>
      <c r="D45" s="200">
        <f>'PEP C '!E58</f>
        <v>41547.791666666664</v>
      </c>
      <c r="E45" s="295">
        <f>'PEP BO L1070'!I58</f>
        <v>12000</v>
      </c>
      <c r="F45" s="200"/>
      <c r="G45" s="200"/>
      <c r="H45" s="295">
        <f>'POA PD BO L1070'!P45</f>
        <v>0</v>
      </c>
      <c r="I45" s="303"/>
      <c r="J45" s="303"/>
      <c r="K45" s="303" t="str">
        <f>'PEP C '!K58</f>
        <v>MPD/UCP</v>
      </c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156"/>
      <c r="W45" s="156"/>
      <c r="X45" s="158"/>
    </row>
    <row r="46" spans="1:24" s="110" customFormat="1" ht="25.5">
      <c r="A46" s="32" t="str">
        <f>'PEP C '!A59</f>
        <v>2.3</v>
      </c>
      <c r="B46" s="33" t="str">
        <f>'PEP C '!B59</f>
        <v>Diseño complementario para el mantenimiento y actualización del RUB</v>
      </c>
      <c r="C46" s="222">
        <f>'PEP C '!D59</f>
        <v>41122.375</v>
      </c>
      <c r="D46" s="222">
        <f>'PEP C '!E59</f>
        <v>41362.791666666664</v>
      </c>
      <c r="E46" s="37">
        <f>'PEP BO L1070'!I59</f>
        <v>12000</v>
      </c>
      <c r="F46" s="222">
        <v>41122.375</v>
      </c>
      <c r="G46" s="222">
        <v>41244</v>
      </c>
      <c r="H46" s="37">
        <f>'POA PD BO L1070'!P46</f>
        <v>6000</v>
      </c>
      <c r="I46" s="209"/>
      <c r="J46" s="209"/>
      <c r="K46" s="209" t="str">
        <f>'PEP C '!K59</f>
        <v>MPC/UCP</v>
      </c>
      <c r="L46" s="160"/>
      <c r="M46" s="160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158"/>
    </row>
    <row r="47" spans="1:24" s="110" customFormat="1" ht="25.5">
      <c r="A47" s="38" t="str">
        <f>'PEP C '!A60</f>
        <v>2.3.1</v>
      </c>
      <c r="B47" s="39" t="str">
        <f>'PEP C '!B60</f>
        <v>Diseño complementario para el mantenimiento y actualización del RUB</v>
      </c>
      <c r="C47" s="223">
        <f>'PEP C '!D60</f>
        <v>41122.375</v>
      </c>
      <c r="D47" s="223">
        <f>'PEP C '!E60</f>
        <v>41362.791666666664</v>
      </c>
      <c r="E47" s="43">
        <f>'PEP BO L1070'!I60</f>
        <v>12000</v>
      </c>
      <c r="F47" s="223">
        <v>41122.375</v>
      </c>
      <c r="G47" s="223">
        <v>41244</v>
      </c>
      <c r="H47" s="43">
        <f>'POA PD BO L1070'!P47</f>
        <v>6000</v>
      </c>
      <c r="I47" s="210"/>
      <c r="J47" s="210"/>
      <c r="K47" s="210" t="str">
        <f>'PEP C '!K60</f>
        <v>MPD/UCP</v>
      </c>
      <c r="L47" s="160"/>
      <c r="M47" s="160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158"/>
    </row>
    <row r="48" spans="1:24" s="110" customFormat="1" ht="38.25">
      <c r="A48" s="44" t="str">
        <f>'PEP C '!A61</f>
        <v>2.3.1.1</v>
      </c>
      <c r="B48" s="116" t="str">
        <f>'PEP C '!B61</f>
        <v>Contratación de un Consultor para realizar el diseño complementario para el mantenimiento y actualización del RUB</v>
      </c>
      <c r="C48" s="200">
        <f>'PEP C '!D61</f>
        <v>41122.375</v>
      </c>
      <c r="D48" s="200">
        <f>'PEP C '!E61</f>
        <v>41362.791666666664</v>
      </c>
      <c r="E48" s="49">
        <f>'PEP BO L1070'!I61</f>
        <v>12000</v>
      </c>
      <c r="F48" s="200">
        <v>41122.375</v>
      </c>
      <c r="G48" s="200">
        <v>41244</v>
      </c>
      <c r="H48" s="49">
        <f>'POA PD BO L1070'!P48</f>
        <v>6000</v>
      </c>
      <c r="I48" s="211"/>
      <c r="J48" s="211"/>
      <c r="K48" s="211" t="str">
        <f>'PEP C '!K61</f>
        <v>MPD/UCP</v>
      </c>
      <c r="L48" s="160"/>
      <c r="M48" s="160"/>
      <c r="N48" s="84"/>
      <c r="O48" s="84"/>
      <c r="P48" s="84"/>
      <c r="Q48" s="84"/>
      <c r="R48" s="84"/>
      <c r="S48" s="249"/>
      <c r="T48" s="249"/>
      <c r="U48" s="249"/>
      <c r="V48" s="249"/>
      <c r="W48" s="249"/>
      <c r="X48" s="158"/>
    </row>
    <row r="49" spans="1:24" s="159" customFormat="1">
      <c r="A49" s="27">
        <f>'PEP C '!A62</f>
        <v>3</v>
      </c>
      <c r="B49" s="103" t="str">
        <f>'PEP C '!B62</f>
        <v>Administración, Evaluación y Auditoria</v>
      </c>
      <c r="C49" s="224">
        <f>'PEP C '!D62</f>
        <v>41030.375</v>
      </c>
      <c r="D49" s="224">
        <f>'PEP C '!E62</f>
        <v>42580.791666666664</v>
      </c>
      <c r="E49" s="67">
        <f>'PEP BO L1070'!I62</f>
        <v>532000</v>
      </c>
      <c r="F49" s="224">
        <v>41030.375</v>
      </c>
      <c r="G49" s="224">
        <v>41244</v>
      </c>
      <c r="H49" s="67">
        <f>'POA PD BO L1070'!P49</f>
        <v>90727.272727272735</v>
      </c>
      <c r="I49" s="208"/>
      <c r="J49" s="208"/>
      <c r="K49" s="208" t="str">
        <f>'PEP C '!K62</f>
        <v>MPD/DGSC/UCP</v>
      </c>
      <c r="L49" s="160"/>
      <c r="M49" s="160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158"/>
    </row>
    <row r="50" spans="1:24" s="110" customFormat="1" ht="25.5">
      <c r="A50" s="32" t="str">
        <f>'PEP C '!A63</f>
        <v>3.1</v>
      </c>
      <c r="B50" s="33" t="str">
        <f>'PEP C '!B63</f>
        <v>Fortalecimiento institucional (personal RUB en MPD, mobiliario, equipos)</v>
      </c>
      <c r="C50" s="222">
        <f>'PEP C '!D63</f>
        <v>41030.375</v>
      </c>
      <c r="D50" s="222">
        <f>'PEP C '!E63</f>
        <v>42185.791666666664</v>
      </c>
      <c r="E50" s="37">
        <f>'PEP BO L1070'!I63</f>
        <v>450000</v>
      </c>
      <c r="F50" s="222">
        <v>41030.375</v>
      </c>
      <c r="G50" s="222">
        <v>41244</v>
      </c>
      <c r="H50" s="37">
        <f>'POA PD BO L1070'!P50</f>
        <v>75000</v>
      </c>
      <c r="I50" s="209"/>
      <c r="J50" s="209"/>
      <c r="K50" s="209" t="str">
        <f>'PEP C '!K63</f>
        <v>MPD/UCP</v>
      </c>
      <c r="L50" s="160"/>
      <c r="M50" s="160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158"/>
    </row>
    <row r="51" spans="1:24" s="110" customFormat="1">
      <c r="A51" s="38" t="str">
        <f>'PEP C '!A64</f>
        <v>3.1.1</v>
      </c>
      <c r="B51" s="39" t="str">
        <f>'PEP C '!B64</f>
        <v>Equipo UCP</v>
      </c>
      <c r="C51" s="223">
        <f>'PEP C '!D64</f>
        <v>41030.375</v>
      </c>
      <c r="D51" s="223">
        <f>'PEP C '!E64</f>
        <v>42185.791666666664</v>
      </c>
      <c r="E51" s="43">
        <f>'PEP BO L1070'!I64</f>
        <v>450000</v>
      </c>
      <c r="F51" s="223">
        <v>41030.375</v>
      </c>
      <c r="G51" s="223">
        <v>41244</v>
      </c>
      <c r="H51" s="43">
        <f>'POA PD BO L1070'!P51</f>
        <v>75000</v>
      </c>
      <c r="I51" s="210"/>
      <c r="J51" s="210"/>
      <c r="K51" s="210" t="str">
        <f>'PEP C '!K64</f>
        <v>MPD/DGSC/UCP</v>
      </c>
      <c r="L51" s="160"/>
      <c r="M51" s="160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158"/>
    </row>
    <row r="52" spans="1:24" s="110" customFormat="1">
      <c r="A52" s="44" t="str">
        <f>'PEP C '!A65</f>
        <v>3.1.1.1</v>
      </c>
      <c r="B52" s="116" t="str">
        <f>'PEP C '!B65</f>
        <v>Contratación de Consultores</v>
      </c>
      <c r="C52" s="200">
        <f>'PEP C '!D65</f>
        <v>41030.375</v>
      </c>
      <c r="D52" s="200">
        <f>'PEP C '!E65</f>
        <v>42185.791666666664</v>
      </c>
      <c r="E52" s="49">
        <f>'PEP BO L1070'!I65</f>
        <v>450000</v>
      </c>
      <c r="F52" s="200">
        <v>41030.375</v>
      </c>
      <c r="G52" s="200">
        <v>41244</v>
      </c>
      <c r="H52" s="49">
        <f>'POA PD BO L1070'!P52</f>
        <v>75000</v>
      </c>
      <c r="I52" s="211"/>
      <c r="J52" s="211"/>
      <c r="K52" s="211" t="str">
        <f>'PEP C '!K65</f>
        <v>MPD/DGSC/UCP</v>
      </c>
      <c r="L52" s="160"/>
      <c r="M52" s="160"/>
      <c r="N52" s="84"/>
      <c r="O52" s="84"/>
      <c r="P52" s="249"/>
      <c r="Q52" s="249"/>
      <c r="R52" s="249"/>
      <c r="S52" s="249"/>
      <c r="T52" s="249"/>
      <c r="U52" s="249"/>
      <c r="V52" s="249"/>
      <c r="W52" s="249"/>
      <c r="X52" s="158"/>
    </row>
    <row r="53" spans="1:24" s="110" customFormat="1" outlineLevel="1">
      <c r="A53" s="50" t="str">
        <f>'PEP C '!A66</f>
        <v>3.1.1.1.1</v>
      </c>
      <c r="B53" s="51" t="str">
        <f>'PEP C '!B66</f>
        <v>Coordinador del Programa</v>
      </c>
      <c r="C53" s="197"/>
      <c r="D53" s="197"/>
      <c r="E53" s="56">
        <f>'PEP BO L1070'!I66</f>
        <v>90000</v>
      </c>
      <c r="F53" s="197"/>
      <c r="G53" s="197"/>
      <c r="H53" s="56">
        <f>'POA PD BO L1070'!P53</f>
        <v>15000</v>
      </c>
      <c r="I53" s="212"/>
      <c r="J53" s="212"/>
      <c r="K53" s="212" t="str">
        <f>'PEP C '!K66</f>
        <v>MPD/DGSC</v>
      </c>
      <c r="L53" s="160"/>
      <c r="M53" s="160"/>
      <c r="N53" s="84"/>
      <c r="O53" s="84"/>
      <c r="P53" s="249"/>
      <c r="Q53" s="249"/>
      <c r="R53" s="249"/>
      <c r="S53" s="249"/>
      <c r="T53" s="249"/>
      <c r="U53" s="249"/>
      <c r="V53" s="249"/>
      <c r="W53" s="249"/>
      <c r="X53" s="158"/>
    </row>
    <row r="54" spans="1:24" s="159" customFormat="1" outlineLevel="1">
      <c r="A54" s="50" t="str">
        <f>'PEP C '!A67</f>
        <v>3.1.1.1.2</v>
      </c>
      <c r="B54" s="51" t="str">
        <f>'PEP C '!B67</f>
        <v>Promotor Social</v>
      </c>
      <c r="C54" s="197"/>
      <c r="D54" s="197"/>
      <c r="E54" s="56">
        <f>'PEP BO L1070'!I67</f>
        <v>72000</v>
      </c>
      <c r="F54" s="197"/>
      <c r="G54" s="197"/>
      <c r="H54" s="56">
        <f>'POA PD BO L1070'!P54</f>
        <v>12000</v>
      </c>
      <c r="I54" s="212"/>
      <c r="J54" s="212"/>
      <c r="K54" s="212" t="str">
        <f>'PEP C '!K67</f>
        <v>MPD/UCP</v>
      </c>
      <c r="L54" s="160"/>
      <c r="M54" s="160"/>
      <c r="N54" s="84"/>
      <c r="O54" s="84"/>
      <c r="P54" s="249"/>
      <c r="Q54" s="249"/>
      <c r="R54" s="249"/>
      <c r="S54" s="249"/>
      <c r="T54" s="249"/>
      <c r="U54" s="249"/>
      <c r="V54" s="249"/>
      <c r="W54" s="249"/>
      <c r="X54" s="158"/>
    </row>
    <row r="55" spans="1:24" s="110" customFormat="1" outlineLevel="1">
      <c r="A55" s="50" t="str">
        <f>'PEP C '!A68</f>
        <v>3.1.1.1.3</v>
      </c>
      <c r="B55" s="51" t="str">
        <f>'PEP C '!B68</f>
        <v>Estadístico</v>
      </c>
      <c r="C55" s="197"/>
      <c r="D55" s="197"/>
      <c r="E55" s="56">
        <f>'PEP BO L1070'!I68</f>
        <v>72000</v>
      </c>
      <c r="F55" s="197"/>
      <c r="G55" s="197"/>
      <c r="H55" s="56">
        <f>'POA PD BO L1070'!P55</f>
        <v>12000</v>
      </c>
      <c r="I55" s="212"/>
      <c r="J55" s="212"/>
      <c r="K55" s="212" t="str">
        <f>'PEP C '!K68</f>
        <v>MPD/UCP</v>
      </c>
      <c r="L55" s="160"/>
      <c r="M55" s="160"/>
      <c r="N55" s="84"/>
      <c r="O55" s="84"/>
      <c r="P55" s="249"/>
      <c r="Q55" s="249"/>
      <c r="R55" s="249"/>
      <c r="S55" s="249"/>
      <c r="T55" s="249"/>
      <c r="U55" s="249"/>
      <c r="V55" s="249"/>
      <c r="W55" s="249"/>
      <c r="X55" s="158"/>
    </row>
    <row r="56" spans="1:24" outlineLevel="1">
      <c r="A56" s="50" t="str">
        <f>'PEP C '!A69</f>
        <v>3.1.1.1.4</v>
      </c>
      <c r="B56" s="51" t="str">
        <f>'PEP C '!B69</f>
        <v>Especialista Informático</v>
      </c>
      <c r="C56" s="197"/>
      <c r="D56" s="197"/>
      <c r="E56" s="56">
        <f>'PEP BO L1070'!I69</f>
        <v>54000</v>
      </c>
      <c r="F56" s="197"/>
      <c r="G56" s="197"/>
      <c r="H56" s="56">
        <f>'POA PD BO L1070'!P56</f>
        <v>9000</v>
      </c>
      <c r="I56" s="212"/>
      <c r="J56" s="212"/>
      <c r="K56" s="212" t="str">
        <f>'PEP C '!K69</f>
        <v>MPD/UCP</v>
      </c>
      <c r="L56" s="160"/>
      <c r="M56" s="160"/>
      <c r="N56" s="84"/>
      <c r="O56" s="84"/>
      <c r="P56" s="249"/>
      <c r="Q56" s="249"/>
      <c r="R56" s="249"/>
      <c r="S56" s="249"/>
      <c r="T56" s="249"/>
      <c r="U56" s="249"/>
      <c r="V56" s="249"/>
      <c r="W56" s="249"/>
      <c r="X56" s="158"/>
    </row>
    <row r="57" spans="1:24" outlineLevel="1">
      <c r="A57" s="50" t="str">
        <f>'PEP C '!A70</f>
        <v>3.1.1.1.5</v>
      </c>
      <c r="B57" s="51" t="str">
        <f>'PEP C '!B70</f>
        <v>Especialista en Adquisiciones</v>
      </c>
      <c r="C57" s="197"/>
      <c r="D57" s="197"/>
      <c r="E57" s="56">
        <f>'PEP BO L1070'!I70</f>
        <v>54000</v>
      </c>
      <c r="F57" s="197"/>
      <c r="G57" s="197"/>
      <c r="H57" s="56">
        <f>'POA PD BO L1070'!P57</f>
        <v>9000</v>
      </c>
      <c r="I57" s="212"/>
      <c r="J57" s="212"/>
      <c r="K57" s="212" t="str">
        <f>'PEP C '!K70</f>
        <v>MPD/UCP</v>
      </c>
      <c r="L57" s="160"/>
      <c r="M57" s="160"/>
      <c r="N57" s="84"/>
      <c r="O57" s="84"/>
      <c r="P57" s="249"/>
      <c r="Q57" s="249"/>
      <c r="R57" s="249"/>
      <c r="S57" s="249"/>
      <c r="T57" s="249"/>
      <c r="U57" s="249"/>
      <c r="V57" s="249"/>
      <c r="W57" s="249"/>
      <c r="X57" s="158"/>
    </row>
    <row r="58" spans="1:24" outlineLevel="1">
      <c r="A58" s="50" t="str">
        <f>'PEP C '!A71</f>
        <v>3.1.1.1.6</v>
      </c>
      <c r="B58" s="51" t="str">
        <f>'PEP C '!B71</f>
        <v>Especialista Administrativo Financiero</v>
      </c>
      <c r="C58" s="197"/>
      <c r="D58" s="197"/>
      <c r="E58" s="56">
        <f>'PEP BO L1070'!I71</f>
        <v>54000</v>
      </c>
      <c r="F58" s="197"/>
      <c r="G58" s="197"/>
      <c r="H58" s="56">
        <f>'POA PD BO L1070'!P58</f>
        <v>9000</v>
      </c>
      <c r="I58" s="212"/>
      <c r="J58" s="212"/>
      <c r="K58" s="212" t="str">
        <f>'PEP C '!K71</f>
        <v>MPD/UCP</v>
      </c>
      <c r="L58" s="160"/>
      <c r="M58" s="160"/>
      <c r="N58" s="84"/>
      <c r="O58" s="84"/>
      <c r="P58" s="249"/>
      <c r="Q58" s="249"/>
      <c r="R58" s="249"/>
      <c r="S58" s="249"/>
      <c r="T58" s="249"/>
      <c r="U58" s="249"/>
      <c r="V58" s="249"/>
      <c r="W58" s="249"/>
      <c r="X58" s="158"/>
    </row>
    <row r="59" spans="1:24" outlineLevel="1">
      <c r="A59" s="50" t="str">
        <f>'PEP C '!A72</f>
        <v>3.1.1.1.7</v>
      </c>
      <c r="B59" s="51" t="str">
        <f>'PEP C '!B72</f>
        <v>Especialista en planificación y monitoreo</v>
      </c>
      <c r="C59" s="197"/>
      <c r="D59" s="197"/>
      <c r="E59" s="56">
        <f>'PEP BO L1070'!I72</f>
        <v>54000</v>
      </c>
      <c r="F59" s="197"/>
      <c r="G59" s="197"/>
      <c r="H59" s="56">
        <f>'POA PD BO L1070'!P59</f>
        <v>9000</v>
      </c>
      <c r="I59" s="212"/>
      <c r="J59" s="212"/>
      <c r="K59" s="212" t="str">
        <f>'PEP C '!K72</f>
        <v>MPD/UCP</v>
      </c>
      <c r="L59" s="160"/>
      <c r="M59" s="160"/>
      <c r="N59" s="84"/>
      <c r="O59" s="84"/>
      <c r="P59" s="249"/>
      <c r="Q59" s="249"/>
      <c r="R59" s="249"/>
      <c r="S59" s="249"/>
      <c r="T59" s="249"/>
      <c r="U59" s="249"/>
      <c r="V59" s="249"/>
      <c r="W59" s="249"/>
      <c r="X59" s="158"/>
    </row>
    <row r="60" spans="1:24">
      <c r="A60" s="177" t="str">
        <f>'PEP C '!A73</f>
        <v>3.2</v>
      </c>
      <c r="B60" s="178" t="str">
        <f>'PEP C '!B73</f>
        <v xml:space="preserve">Evaluación del Programa </v>
      </c>
      <c r="C60" s="236">
        <f>'PEP C '!D73</f>
        <v>41092.375</v>
      </c>
      <c r="D60" s="222">
        <f>'PEP C '!E73</f>
        <v>42489.791666666664</v>
      </c>
      <c r="E60" s="37">
        <f>'PEP BO L1070'!I73</f>
        <v>50000</v>
      </c>
      <c r="F60" s="236">
        <v>41091</v>
      </c>
      <c r="G60" s="222">
        <v>41244</v>
      </c>
      <c r="H60" s="37">
        <f>'POA PD BO L1070'!P60</f>
        <v>15000</v>
      </c>
      <c r="I60" s="181"/>
      <c r="J60" s="181"/>
      <c r="K60" s="209" t="str">
        <f>'PEP C '!K73</f>
        <v>MPD/UCP</v>
      </c>
      <c r="L60" s="160"/>
      <c r="M60" s="160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158"/>
    </row>
    <row r="61" spans="1:24">
      <c r="A61" s="183" t="str">
        <f>'PEP C '!A74</f>
        <v>3.2.1</v>
      </c>
      <c r="B61" s="184" t="str">
        <f>'PEP C '!B74</f>
        <v xml:space="preserve">Evaluación del programa (metodología reflexiva) </v>
      </c>
      <c r="C61" s="237">
        <f>'PEP C '!D74</f>
        <v>41092.375</v>
      </c>
      <c r="D61" s="223">
        <f>'PEP C '!E74</f>
        <v>42489.791666666664</v>
      </c>
      <c r="E61" s="43">
        <f>'PEP BO L1070'!I74</f>
        <v>30000</v>
      </c>
      <c r="F61" s="237">
        <v>41091</v>
      </c>
      <c r="G61" s="223">
        <v>41244</v>
      </c>
      <c r="H61" s="43">
        <f>'POA PD BO L1070'!P61</f>
        <v>15000</v>
      </c>
      <c r="I61" s="187"/>
      <c r="J61" s="187"/>
      <c r="K61" s="210" t="str">
        <f>'PEP C '!K74</f>
        <v>MPD/UCP</v>
      </c>
      <c r="L61" s="160"/>
      <c r="M61" s="160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158"/>
    </row>
    <row r="62" spans="1:24">
      <c r="A62" s="189" t="str">
        <f>'PEP C '!A75</f>
        <v>3.2.1.1</v>
      </c>
      <c r="B62" s="232" t="str">
        <f>'PEP C '!B75</f>
        <v>Contratación de un Consultores</v>
      </c>
      <c r="C62" s="192">
        <f>'PEP C '!D75</f>
        <v>41092.375</v>
      </c>
      <c r="D62" s="200">
        <f>'PEP C '!E75</f>
        <v>41213.791666666664</v>
      </c>
      <c r="E62" s="49">
        <f>'PEP BO L1070'!I75</f>
        <v>15000</v>
      </c>
      <c r="F62" s="192">
        <v>41092.375</v>
      </c>
      <c r="G62" s="200">
        <v>41213.791666666664</v>
      </c>
      <c r="H62" s="49">
        <f>'POA PD BO L1070'!P62</f>
        <v>15000</v>
      </c>
      <c r="I62" s="193"/>
      <c r="J62" s="193"/>
      <c r="K62" s="233" t="str">
        <f>'PEP C '!K75</f>
        <v>MPD/UCP</v>
      </c>
      <c r="L62" s="160"/>
      <c r="M62" s="160"/>
      <c r="N62" s="84"/>
      <c r="O62" s="84"/>
      <c r="P62" s="84"/>
      <c r="Q62" s="84"/>
      <c r="R62" s="249"/>
      <c r="S62" s="249"/>
      <c r="T62" s="249"/>
      <c r="U62" s="249"/>
      <c r="V62" s="84"/>
      <c r="W62" s="84"/>
      <c r="X62" s="158"/>
    </row>
    <row r="63" spans="1:24">
      <c r="A63" s="189" t="str">
        <f>'PEP C '!A76</f>
        <v>3.2.1.2</v>
      </c>
      <c r="B63" s="232" t="str">
        <f>'PEP C '!B76</f>
        <v>Contratación de un Consultores</v>
      </c>
      <c r="C63" s="192">
        <f>'PEP C '!D76</f>
        <v>42370.375</v>
      </c>
      <c r="D63" s="200">
        <f>'PEP C '!E76</f>
        <v>42489.791666666664</v>
      </c>
      <c r="E63" s="49">
        <f>'PEP BO L1070'!I76</f>
        <v>15000</v>
      </c>
      <c r="F63" s="192"/>
      <c r="G63" s="200"/>
      <c r="H63" s="49">
        <f>'POA PD BO L1070'!P63</f>
        <v>0</v>
      </c>
      <c r="I63" s="193"/>
      <c r="J63" s="193"/>
      <c r="K63" s="233" t="str">
        <f>'PEP C '!K76</f>
        <v>MPD/UCP</v>
      </c>
      <c r="L63" s="160"/>
      <c r="M63" s="160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158"/>
    </row>
    <row r="64" spans="1:24" ht="25.5">
      <c r="A64" s="183" t="str">
        <f>'PEP C '!A77</f>
        <v>3.2.2</v>
      </c>
      <c r="B64" s="184" t="str">
        <f>'PEP C '!B77</f>
        <v>Evaluación de procesos operativos de la implementación del Programa</v>
      </c>
      <c r="C64" s="237">
        <f>'PEP C '!D77</f>
        <v>42370.375</v>
      </c>
      <c r="D64" s="223">
        <f>'PEP C '!E77</f>
        <v>42489.791666666664</v>
      </c>
      <c r="E64" s="72">
        <f>'PEP BO L1070'!I77</f>
        <v>10000</v>
      </c>
      <c r="F64" s="237"/>
      <c r="G64" s="223"/>
      <c r="H64" s="72">
        <f>'POA PD BO L1070'!P64</f>
        <v>0</v>
      </c>
      <c r="I64" s="213"/>
      <c r="J64" s="213"/>
      <c r="K64" s="210" t="str">
        <f>'PEP C '!K77</f>
        <v>MPD/UCP</v>
      </c>
      <c r="L64" s="160"/>
      <c r="M64" s="160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158"/>
    </row>
    <row r="65" spans="1:24">
      <c r="A65" s="189" t="str">
        <f>'PEP C '!A78</f>
        <v>3.2.2.1</v>
      </c>
      <c r="B65" s="199" t="str">
        <f>'PEP C '!B78</f>
        <v>Contratación de un Consultor</v>
      </c>
      <c r="C65" s="192">
        <f>'PEP C '!D78</f>
        <v>42370.375</v>
      </c>
      <c r="D65" s="200">
        <f>'PEP C '!E78</f>
        <v>42489.791666666664</v>
      </c>
      <c r="E65" s="49">
        <f>'PEP BO L1070'!I78</f>
        <v>10000</v>
      </c>
      <c r="F65" s="192"/>
      <c r="G65" s="200"/>
      <c r="H65" s="49">
        <f>'POA PD BO L1070'!P65</f>
        <v>0</v>
      </c>
      <c r="I65" s="193"/>
      <c r="J65" s="193"/>
      <c r="K65" s="211" t="str">
        <f>'PEP C '!K78</f>
        <v>MPD/UCP</v>
      </c>
      <c r="L65" s="160"/>
      <c r="M65" s="160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158"/>
    </row>
    <row r="66" spans="1:24">
      <c r="A66" s="183" t="str">
        <f>'PEP C '!A79</f>
        <v>3.2.3</v>
      </c>
      <c r="B66" s="184" t="str">
        <f>'PEP C '!B79</f>
        <v>Evaluación costo-beneficio al inicio y final del Programa</v>
      </c>
      <c r="C66" s="237">
        <f>'PEP C '!D79</f>
        <v>42370.375</v>
      </c>
      <c r="D66" s="223">
        <f>'PEP C '!E79</f>
        <v>42489.791666666664</v>
      </c>
      <c r="E66" s="72">
        <f>'PEP BO L1070'!I79</f>
        <v>10000</v>
      </c>
      <c r="F66" s="237"/>
      <c r="G66" s="223"/>
      <c r="H66" s="72">
        <f>'POA PD BO L1070'!P66</f>
        <v>0</v>
      </c>
      <c r="I66" s="213"/>
      <c r="J66" s="213"/>
      <c r="K66" s="210" t="str">
        <f>'PEP C '!K79</f>
        <v>MPD/UCP</v>
      </c>
      <c r="L66" s="160"/>
      <c r="M66" s="160"/>
      <c r="N66" s="84"/>
      <c r="O66" s="84"/>
      <c r="P66" s="84"/>
      <c r="Q66" s="84"/>
      <c r="R66" s="84"/>
      <c r="S66" s="84"/>
      <c r="T66" s="84"/>
      <c r="U66" s="84"/>
      <c r="V66" s="84"/>
      <c r="W66" s="84"/>
    </row>
    <row r="67" spans="1:24">
      <c r="A67" s="189" t="str">
        <f>'PEP C '!A80</f>
        <v>3.2.3.1</v>
      </c>
      <c r="B67" s="199" t="str">
        <f>'PEP C '!B80</f>
        <v>Contratación de un Consultor</v>
      </c>
      <c r="C67" s="192">
        <f>'PEP C '!D80</f>
        <v>42370.375</v>
      </c>
      <c r="D67" s="200">
        <f>'PEP C '!E80</f>
        <v>42489.791666666664</v>
      </c>
      <c r="E67" s="49">
        <f>'PEP BO L1070'!I80</f>
        <v>10000</v>
      </c>
      <c r="F67" s="192"/>
      <c r="G67" s="200"/>
      <c r="H67" s="49">
        <f>'POA PD BO L1070'!P67</f>
        <v>0</v>
      </c>
      <c r="I67" s="193"/>
      <c r="J67" s="193"/>
      <c r="K67" s="211" t="str">
        <f>'PEP C '!K80</f>
        <v>MDP/UCP</v>
      </c>
      <c r="L67" s="160"/>
      <c r="M67" s="160"/>
      <c r="N67" s="84"/>
      <c r="O67" s="84"/>
      <c r="P67" s="84"/>
      <c r="Q67" s="84"/>
      <c r="R67" s="84"/>
      <c r="S67" s="84"/>
      <c r="T67" s="84"/>
      <c r="U67" s="84"/>
      <c r="V67" s="84"/>
      <c r="W67" s="84"/>
    </row>
    <row r="68" spans="1:24">
      <c r="A68" s="177" t="str">
        <f>'PEP C '!A81</f>
        <v>3.3</v>
      </c>
      <c r="B68" s="178" t="str">
        <f>'PEP C '!B81</f>
        <v>Auditoria financiera</v>
      </c>
      <c r="C68" s="236">
        <f>'PEP C '!D81</f>
        <v>41122.375</v>
      </c>
      <c r="D68" s="222">
        <f>'PEP C '!E81</f>
        <v>42580.791666666664</v>
      </c>
      <c r="E68" s="37">
        <f>'PEP BO L1070'!I81</f>
        <v>32000</v>
      </c>
      <c r="F68" s="236">
        <v>41122.375</v>
      </c>
      <c r="G68" s="222">
        <v>41244</v>
      </c>
      <c r="H68" s="37">
        <f>'POA PD BO L1070'!P68</f>
        <v>727.27272727272725</v>
      </c>
      <c r="I68" s="181"/>
      <c r="J68" s="181"/>
      <c r="K68" s="209" t="str">
        <f>'PEP C '!K81</f>
        <v>MPD/UCP</v>
      </c>
      <c r="L68" s="160"/>
      <c r="M68" s="160"/>
      <c r="N68" s="84"/>
      <c r="O68" s="84"/>
      <c r="P68" s="84"/>
      <c r="Q68" s="84"/>
      <c r="R68" s="84"/>
      <c r="S68" s="84"/>
      <c r="T68" s="84"/>
      <c r="U68" s="84"/>
      <c r="V68" s="84"/>
      <c r="W68" s="84"/>
    </row>
    <row r="69" spans="1:24" ht="25.5">
      <c r="A69" s="183" t="str">
        <f>'PEP C '!A82</f>
        <v>3.3.1</v>
      </c>
      <c r="B69" s="184" t="str">
        <f>'PEP C '!B82</f>
        <v>Contratación de una firma de Auditores independientes</v>
      </c>
      <c r="C69" s="237">
        <f>'PEP C '!D82</f>
        <v>41122.375</v>
      </c>
      <c r="D69" s="223">
        <f>'PEP C '!E82</f>
        <v>42580.791666666664</v>
      </c>
      <c r="E69" s="98">
        <f>'PEP BO L1070'!I82</f>
        <v>32000</v>
      </c>
      <c r="F69" s="237">
        <v>41122.375</v>
      </c>
      <c r="G69" s="223">
        <v>41244</v>
      </c>
      <c r="H69" s="98">
        <f>'POA PD BO L1070'!P69</f>
        <v>727.27272727272725</v>
      </c>
      <c r="I69" s="214"/>
      <c r="J69" s="214"/>
      <c r="K69" s="210" t="str">
        <f>'PEP C '!K82</f>
        <v>MPD/UCP</v>
      </c>
      <c r="L69" s="160"/>
      <c r="M69" s="160"/>
      <c r="N69" s="84"/>
      <c r="O69" s="84"/>
      <c r="P69" s="84"/>
      <c r="Q69" s="84"/>
      <c r="R69" s="84"/>
      <c r="S69" s="84"/>
      <c r="T69" s="84"/>
      <c r="U69" s="84"/>
      <c r="V69" s="84"/>
      <c r="W69" s="84"/>
    </row>
    <row r="70" spans="1:24">
      <c r="A70" s="189" t="str">
        <f>'PEP C '!A83</f>
        <v>3.3.1.1</v>
      </c>
      <c r="B70" s="199" t="str">
        <f>'PEP C '!B83</f>
        <v>Contratación de un Consultor</v>
      </c>
      <c r="C70" s="192">
        <f>'PEP C '!D83</f>
        <v>41122.375</v>
      </c>
      <c r="D70" s="200">
        <f>'PEP C '!E83</f>
        <v>42580.791666666664</v>
      </c>
      <c r="E70" s="49">
        <f>'PEP BO L1070'!I83</f>
        <v>32000</v>
      </c>
      <c r="F70" s="192">
        <v>41122.375</v>
      </c>
      <c r="G70" s="200">
        <v>41244</v>
      </c>
      <c r="H70" s="49">
        <f>'POA PD BO L1070'!P70</f>
        <v>727.27272727272725</v>
      </c>
      <c r="I70" s="193"/>
      <c r="J70" s="193"/>
      <c r="K70" s="211" t="str">
        <f>'PEP C '!K83</f>
        <v>MPD/UCP</v>
      </c>
      <c r="L70" s="160"/>
      <c r="M70" s="160"/>
      <c r="N70" s="84"/>
      <c r="O70" s="84"/>
      <c r="P70" s="84"/>
      <c r="Q70" s="84"/>
      <c r="R70" s="84"/>
      <c r="S70" s="249"/>
      <c r="T70" s="249"/>
      <c r="U70" s="249"/>
      <c r="V70" s="249"/>
      <c r="W70" s="249"/>
    </row>
    <row r="71" spans="1:24">
      <c r="A71" s="171">
        <f>'PEP C '!A84</f>
        <v>4</v>
      </c>
      <c r="B71" s="172" t="str">
        <f>'PEP C '!B84</f>
        <v>Imprevistos</v>
      </c>
      <c r="C71" s="174">
        <f>'PEP C '!D84</f>
        <v>41092.375</v>
      </c>
      <c r="D71" s="224">
        <f>'PEP C '!E84</f>
        <v>42580.791666666664</v>
      </c>
      <c r="E71" s="67">
        <f>'PEP BO L1070'!I84</f>
        <v>529000</v>
      </c>
      <c r="F71" s="174">
        <v>41092.375</v>
      </c>
      <c r="G71" s="224">
        <v>41244</v>
      </c>
      <c r="H71" s="67">
        <f>'POA PD BO L1070'!P71</f>
        <v>12022.727272727272</v>
      </c>
      <c r="I71" s="207"/>
      <c r="J71" s="207"/>
      <c r="K71" s="208" t="str">
        <f>'PEP C '!K84</f>
        <v>MPD/UCP</v>
      </c>
      <c r="L71" s="160"/>
      <c r="M71" s="160"/>
      <c r="N71" s="84"/>
      <c r="O71" s="84"/>
      <c r="P71" s="84"/>
      <c r="Q71" s="84"/>
      <c r="R71" s="84"/>
      <c r="S71" s="84"/>
      <c r="T71" s="84"/>
      <c r="U71" s="84"/>
      <c r="V71" s="84"/>
      <c r="W71" s="84"/>
    </row>
    <row r="72" spans="1:24">
      <c r="A72" s="177" t="str">
        <f>'PEP C '!A85</f>
        <v>4.1</v>
      </c>
      <c r="B72" s="178" t="str">
        <f>'PEP C '!B85</f>
        <v xml:space="preserve">Imprevistos </v>
      </c>
      <c r="C72" s="236">
        <f>'PEP C '!D85</f>
        <v>41092.375</v>
      </c>
      <c r="D72" s="222">
        <f>'PEP C '!E85</f>
        <v>42580.791666666664</v>
      </c>
      <c r="E72" s="37">
        <f>'PEP BO L1070'!I85</f>
        <v>529000</v>
      </c>
      <c r="F72" s="236">
        <v>41092.375</v>
      </c>
      <c r="G72" s="222">
        <v>41244</v>
      </c>
      <c r="H72" s="37">
        <f>'POA PD BO L1070'!P72</f>
        <v>12022.727272727272</v>
      </c>
      <c r="I72" s="181"/>
      <c r="J72" s="181"/>
      <c r="K72" s="215" t="str">
        <f>'PEP C '!K85</f>
        <v>MPD/UCP</v>
      </c>
      <c r="L72" s="160"/>
      <c r="M72" s="160"/>
      <c r="N72" s="84"/>
      <c r="O72" s="84"/>
      <c r="P72" s="84"/>
      <c r="Q72" s="84"/>
      <c r="R72" s="84"/>
      <c r="S72" s="84"/>
      <c r="T72" s="84"/>
      <c r="U72" s="84"/>
      <c r="V72" s="84"/>
      <c r="W72" s="84"/>
    </row>
    <row r="73" spans="1:24">
      <c r="A73" s="189" t="str">
        <f>'PEP C '!A86</f>
        <v>4.1.1.</v>
      </c>
      <c r="B73" s="199" t="str">
        <f>'PEP C '!B86</f>
        <v>Imprevistos</v>
      </c>
      <c r="C73" s="192">
        <f>'PEP C '!D86</f>
        <v>41092.375</v>
      </c>
      <c r="D73" s="200">
        <f>'PEP C '!E86</f>
        <v>42580.791666666664</v>
      </c>
      <c r="E73" s="49">
        <f>'PEP BO L1070'!I86</f>
        <v>529000</v>
      </c>
      <c r="F73" s="192">
        <v>41092.375</v>
      </c>
      <c r="G73" s="200">
        <v>41244</v>
      </c>
      <c r="H73" s="49">
        <f>'POA PD BO L1070'!P73</f>
        <v>12022.727272727272</v>
      </c>
      <c r="I73" s="193"/>
      <c r="J73" s="193"/>
      <c r="K73" s="216" t="str">
        <f>'PEP C '!K86</f>
        <v>MPD/UCP</v>
      </c>
      <c r="L73" s="160"/>
      <c r="M73" s="160"/>
      <c r="N73" s="84"/>
      <c r="O73" s="84"/>
      <c r="P73" s="84"/>
      <c r="Q73" s="84"/>
      <c r="R73" s="249"/>
      <c r="S73" s="249"/>
      <c r="T73" s="249"/>
      <c r="U73" s="249"/>
      <c r="V73" s="249"/>
      <c r="W73" s="249"/>
    </row>
    <row r="74" spans="1:24" s="244" customFormat="1" ht="12.75" customHeight="1">
      <c r="A74" s="238">
        <f>'PEP C '!A87</f>
        <v>0</v>
      </c>
      <c r="B74" s="218" t="str">
        <f>'PEP C '!B87</f>
        <v>TOTAL</v>
      </c>
      <c r="C74" s="239"/>
      <c r="D74" s="240"/>
      <c r="E74" s="90">
        <f>'PEP BO L1070'!I87</f>
        <v>5000000</v>
      </c>
      <c r="F74" s="239"/>
      <c r="G74" s="240"/>
      <c r="H74" s="90">
        <f>'POA PD BO L1070'!P74</f>
        <v>635742.94947121036</v>
      </c>
      <c r="I74" s="218"/>
      <c r="J74" s="218"/>
      <c r="K74" s="241"/>
      <c r="L74" s="242"/>
      <c r="M74" s="243"/>
    </row>
    <row r="75" spans="1:24" ht="12.75" customHeight="1">
      <c r="C75" s="120"/>
      <c r="D75" s="120"/>
      <c r="E75" s="120"/>
      <c r="F75" s="120"/>
      <c r="H75" s="228"/>
      <c r="J75" s="162"/>
      <c r="K75" s="163"/>
      <c r="L75" s="162"/>
      <c r="M75" s="163"/>
    </row>
    <row r="76" spans="1:24" ht="12.75" customHeight="1">
      <c r="C76" s="120"/>
      <c r="D76" s="120"/>
      <c r="E76" s="120"/>
      <c r="F76" s="120"/>
      <c r="H76" s="228"/>
      <c r="J76" s="162"/>
      <c r="K76" s="163"/>
      <c r="L76" s="162"/>
      <c r="M76" s="163"/>
    </row>
  </sheetData>
  <mergeCells count="17">
    <mergeCell ref="R3:R4"/>
    <mergeCell ref="S3:S4"/>
    <mergeCell ref="T3:T4"/>
    <mergeCell ref="U3:U4"/>
    <mergeCell ref="V3:V4"/>
    <mergeCell ref="B1:N1"/>
    <mergeCell ref="B2:W2"/>
    <mergeCell ref="C3:E3"/>
    <mergeCell ref="F3:H3"/>
    <mergeCell ref="I3:J3"/>
    <mergeCell ref="L3:L4"/>
    <mergeCell ref="M3:M4"/>
    <mergeCell ref="N3:N4"/>
    <mergeCell ref="O3:O4"/>
    <mergeCell ref="P3:P4"/>
    <mergeCell ref="W3:W4"/>
    <mergeCell ref="Q3:Q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DB1B648262D2DE438158D684E692B1FA" ma:contentTypeVersion="0" ma:contentTypeDescription="A content type to manage public (operations) IDB documents" ma:contentTypeScope="" ma:versionID="51f6856895a1b3cc9571b113ef450485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b8b222a5f0b75ad5f19cc3b3d1928483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9c4ff23e-f1e5-4a3c-b68a-ce854a860959}" ma:internalName="TaxCatchAll" ma:showField="CatchAllData" ma:web="8406cd95-6dfb-42d9-a406-1a1910b5fe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9c4ff23e-f1e5-4a3c-b68a-ce854a860959}" ma:internalName="TaxCatchAllLabel" ma:readOnly="true" ma:showField="CatchAllDataLabel" ma:web="8406cd95-6dfb-42d9-a406-1a1910b5fe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9c571b2f-e523-4ab2-ba2e-09e151a03ef4" xsi:nil="true"/>
    <Abstract xmlns="9c571b2f-e523-4ab2-ba2e-09e151a03ef4" xsi:nil="true"/>
    <j8b96605ee2f4c4e988849e658583fee xmlns="9c571b2f-e523-4ab2-ba2e-09e151a03ef4">
      <Terms xmlns="http://schemas.microsoft.com/office/infopath/2007/PartnerControls"/>
    </j8b96605ee2f4c4e988849e658583fee>
    <Disclosure_x0020_Activity xmlns="9c571b2f-e523-4ab2-ba2e-09e151a03ef4">Proposal for Operation Development</Disclosure_x0020_Activity>
    <Key_x0020_Document xmlns="9c571b2f-e523-4ab2-ba2e-09e151a03ef4">false</Key_x0020_Document>
    <Division_x0020_or_x0020_Unit xmlns="9c571b2f-e523-4ab2-ba2e-09e151a03ef4">SCL/SPH</Division_x0020_or_x0020_Unit>
    <Other_x0020_Author xmlns="9c571b2f-e523-4ab2-ba2e-09e151a03ef4" xsi:nil="true"/>
    <Region xmlns="9c571b2f-e523-4ab2-ba2e-09e151a03ef4" xsi:nil="true"/>
    <IDBDocs_x0020_Number xmlns="9c571b2f-e523-4ab2-ba2e-09e151a03ef4">36345378</IDBDocs_x0020_Number>
    <Document_x0020_Author xmlns="9c571b2f-e523-4ab2-ba2e-09e151a03ef4">Alvarado, Nohora Rocio</Document_x0020_Author>
    <Publication_x0020_Type xmlns="9c571b2f-e523-4ab2-ba2e-09e151a03ef4" xsi:nil="true"/>
    <Operation_x0020_Type xmlns="9c571b2f-e523-4ab2-ba2e-09e151a03ef4" xsi:nil="true"/>
    <TaxCatchAll xmlns="9c571b2f-e523-4ab2-ba2e-09e151a03ef4">
      <Value>4</Value>
      <Value>3</Value>
    </TaxCatchAll>
    <Fiscal_x0020_Year_x0020_IDB xmlns="9c571b2f-e523-4ab2-ba2e-09e151a03ef4">2011</Fiscal_x0020_Year_x0020_IDB>
    <Issue_x0020_Dat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Project_x0020_Number xmlns="9c571b2f-e523-4ab2-ba2e-09e151a03ef4">BO-L1070</Project_x0020_Number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a6dff32e-d477-44cd-a56b-85efe9e0a56c</TermId>
        </TermInfo>
      </Terms>
    </o5138a91267540169645e33d09c9ddc6>
    <Package_x0020_Code xmlns="9c571b2f-e523-4ab2-ba2e-09e151a03ef4" xsi:nil="true"/>
    <Migration_x0020_Info xmlns="9c571b2f-e523-4ab2-ba2e-09e151a03ef4">&lt;Data&gt;&lt;APPLICATION&gt;MS EXCEL&lt;/APPLICATION&gt;&lt;USER_STAGE&gt;Proposal for Operation Development&lt;/USER_STAGE&gt;&lt;APPROVAL_CODE&gt;QRR&lt;/APPROVAL_CODE&gt;&lt;APPROVAL_DESC&gt;Quality &amp; Risk Review&lt;/APPROVAL_DESC&gt;&lt;PD_OBJ_TYPE&gt;0&lt;/PD_OBJ_TYPE&gt;&lt;MAKERECORD&gt;N&lt;/MAKERECORD&gt;&lt;/Data&gt;</Migration_x0020_Info>
    <Approval_x0020_Number xmlns="9c571b2f-e523-4ab2-ba2e-09e151a03ef4" xsi:nil="true"/>
    <Access_x0020_to_x0020_Information_x00a0_Policy xmlns="9c571b2f-e523-4ab2-ba2e-09e151a03ef4">Public</Access_x0020_to_x0020_Information_x00a0_Policy>
    <Business_x0020_Area xmlns="9c571b2f-e523-4ab2-ba2e-09e151a03ef4" xsi:nil="true"/>
    <SISCOR_x0020_Number xmlns="9c571b2f-e523-4ab2-ba2e-09e151a03ef4" xsi:nil="true"/>
    <Webtopic xmlns="9c571b2f-e523-4ab2-ba2e-09e151a03ef4">IS-INS</Webtopic>
    <Identifier xmlns="9c571b2f-e523-4ab2-ba2e-09e151a03ef4"> TECFILE</Identifier>
    <Publishing_x0020_House xmlns="9c571b2f-e523-4ab2-ba2e-09e151a03ef4" xsi:nil="true"/>
    <Document_x0020_Language_x0020_IDB xmlns="9c571b2f-e523-4ab2-ba2e-09e151a03ef4">Spanish</Document_x0020_Language_x0020_IDB>
    <KP_x0020_Topics xmlns="9c571b2f-e523-4ab2-ba2e-09e151a03ef4" xsi:nil="true"/>
    <Phase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fd0e48b6a66848a9885f717e5bbf40c4>
    <e559ffcc31d34167856647188be35015 xmlns="9c571b2f-e523-4ab2-ba2e-09e151a03ef4">
      <Terms xmlns="http://schemas.microsoft.com/office/infopath/2007/PartnerControls"/>
    </e559ffcc31d34167856647188be35015>
    <c456731dbc904a5fb605ec556c33e883 xmlns="9c571b2f-e523-4ab2-ba2e-09e151a03ef4">
      <Terms xmlns="http://schemas.microsoft.com/office/infopath/2007/PartnerControls"/>
    </c456731dbc904a5fb605ec556c33e883>
    <Editor1 xmlns="9c571b2f-e523-4ab2-ba2e-09e151a03ef4" xsi:nil="true"/>
  </documentManagement>
</p:properties>
</file>

<file path=customXml/itemProps1.xml><?xml version="1.0" encoding="utf-8"?>
<ds:datastoreItem xmlns:ds="http://schemas.openxmlformats.org/officeDocument/2006/customXml" ds:itemID="{CCA7211E-ABC1-4FFD-9DBB-6039041173FE}"/>
</file>

<file path=customXml/itemProps2.xml><?xml version="1.0" encoding="utf-8"?>
<ds:datastoreItem xmlns:ds="http://schemas.openxmlformats.org/officeDocument/2006/customXml" ds:itemID="{45648B65-FACB-4E22-BAB0-97B41DC0FEC8}"/>
</file>

<file path=customXml/itemProps3.xml><?xml version="1.0" encoding="utf-8"?>
<ds:datastoreItem xmlns:ds="http://schemas.openxmlformats.org/officeDocument/2006/customXml" ds:itemID="{8122FBD7-0160-48BE-A633-8A60AB9F07D1}"/>
</file>

<file path=customXml/itemProps4.xml><?xml version="1.0" encoding="utf-8"?>
<ds:datastoreItem xmlns:ds="http://schemas.openxmlformats.org/officeDocument/2006/customXml" ds:itemID="{E8975792-81A8-49FB-9903-6931278A6F29}"/>
</file>

<file path=customXml/itemProps5.xml><?xml version="1.0" encoding="utf-8"?>
<ds:datastoreItem xmlns:ds="http://schemas.openxmlformats.org/officeDocument/2006/customXml" ds:itemID="{D83B94C9-66AB-4057-B150-1C5D0180FB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INDICE</vt:lpstr>
      <vt:lpstr>PC</vt:lpstr>
      <vt:lpstr>PEP C </vt:lpstr>
      <vt:lpstr>CC C</vt:lpstr>
      <vt:lpstr>Presupt. BO L1070</vt:lpstr>
      <vt:lpstr>PEP BO L1070</vt:lpstr>
      <vt:lpstr>CC BO L1070</vt:lpstr>
      <vt:lpstr>POA  CI BO L1070</vt:lpstr>
      <vt:lpstr>POA Cronog BO L1070</vt:lpstr>
      <vt:lpstr>POA PD BO L1070</vt:lpstr>
      <vt:lpstr>PC!Print_Area</vt:lpstr>
      <vt:lpstr>'PEP BO L1070'!Print_Area</vt:lpstr>
      <vt:lpstr>'POA  CI BO L1070'!Print_Area</vt:lpstr>
      <vt:lpstr>'Presupt. BO L1070'!Print_Area</vt:lpstr>
      <vt:lpstr>PC!Print_Titles</vt:lpstr>
      <vt:lpstr>'PEP BO L1070'!Print_Titles</vt:lpstr>
      <vt:lpstr>'PEP C '!Print_Titles</vt:lpstr>
      <vt:lpstr>'POA  CI BO L1070'!Print_Titles</vt:lpstr>
      <vt:lpstr>'POA Cronog BO L1070'!Print_Titles</vt:lpstr>
      <vt:lpstr>'POA PD BO L1070'!Print_Titles</vt:lpstr>
      <vt:lpstr>'Presupt. BO L1070'!Print_Titles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Operativo Anual</dc:title>
  <dc:creator>Grace</dc:creator>
  <cp:lastModifiedBy>marthag</cp:lastModifiedBy>
  <cp:lastPrinted>2011-08-22T19:23:26Z</cp:lastPrinted>
  <dcterms:created xsi:type="dcterms:W3CDTF">2010-06-30T09:38:36Z</dcterms:created>
  <dcterms:modified xsi:type="dcterms:W3CDTF">2011-08-22T19:24:14Z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ub_x002d_Sector">
    <vt:lpwstr/>
  </property>
  <property fmtid="{D5CDD505-2E9C-101B-9397-08002B2CF9AE}" pid="4" name="ContentTypeId">
    <vt:lpwstr>0x01010046CF21643EE8D14686A648AA6DAD089200DB1B648262D2DE438158D684E692B1FA</vt:lpwstr>
  </property>
  <property fmtid="{D5CDD505-2E9C-101B-9397-08002B2CF9AE}" pid="5" name="TaxKeywordTaxHTField">
    <vt:lpwstr/>
  </property>
  <property fmtid="{D5CDD505-2E9C-101B-9397-08002B2CF9AE}" pid="6" name="Series Operations IDB">
    <vt:lpwstr>3;#Unclassified|a6dff32e-d477-44cd-a56b-85efe9e0a56c</vt:lpwstr>
  </property>
  <property fmtid="{D5CDD505-2E9C-101B-9397-08002B2CF9AE}" pid="7" name="Sub-Sector">
    <vt:lpwstr/>
  </property>
  <property fmtid="{D5CDD505-2E9C-101B-9397-08002B2CF9AE}" pid="8" name="Country">
    <vt:lpwstr/>
  </property>
  <property fmtid="{D5CDD505-2E9C-101B-9397-08002B2CF9AE}" pid="9" name="Fund IDB">
    <vt:lpwstr/>
  </property>
  <property fmtid="{D5CDD505-2E9C-101B-9397-08002B2CF9AE}" pid="10" name="Series_x0020_Operations_x0020_IDB">
    <vt:lpwstr>3;#Unclassified|a6dff32e-d477-44cd-a56b-85efe9e0a56c</vt:lpwstr>
  </property>
  <property fmtid="{D5CDD505-2E9C-101B-9397-08002B2CF9AE}" pid="11" name="To:">
    <vt:lpwstr/>
  </property>
  <property fmtid="{D5CDD505-2E9C-101B-9397-08002B2CF9AE}" pid="12" name="From:">
    <vt:lpwstr/>
  </property>
  <property fmtid="{D5CDD505-2E9C-101B-9397-08002B2CF9AE}" pid="13" name="Sector IDB">
    <vt:lpwstr/>
  </property>
  <property fmtid="{D5CDD505-2E9C-101B-9397-08002B2CF9AE}" pid="14" name="Function Operations IDB">
    <vt:lpwstr>4;#IDBDocs|cca77002-e150-4b2d-ab1f-1d7a7cdcae16</vt:lpwstr>
  </property>
</Properties>
</file>